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55" windowHeight="7950"/>
  </bookViews>
  <sheets>
    <sheet name="2022-2025" sheetId="1" r:id="rId1"/>
  </sheets>
  <calcPr calcId="124519"/>
</workbook>
</file>

<file path=xl/calcChain.xml><?xml version="1.0" encoding="utf-8"?>
<calcChain xmlns="http://schemas.openxmlformats.org/spreadsheetml/2006/main">
  <c r="K74" i="1"/>
  <c r="L74"/>
  <c r="M74"/>
  <c r="N74"/>
  <c r="O74"/>
  <c r="J74"/>
  <c r="Q41"/>
  <c r="G60"/>
  <c r="G59"/>
  <c r="G56"/>
  <c r="G55"/>
  <c r="D55" s="1"/>
  <c r="G52"/>
  <c r="D52" s="1"/>
  <c r="G51"/>
  <c r="D51" s="1"/>
  <c r="D61"/>
  <c r="F58"/>
  <c r="F54"/>
  <c r="F61"/>
  <c r="F47"/>
  <c r="F48"/>
  <c r="F49"/>
  <c r="D49" s="1"/>
  <c r="F43"/>
  <c r="D43" s="1"/>
  <c r="H41"/>
  <c r="F41"/>
  <c r="D41"/>
  <c r="O79"/>
  <c r="N79"/>
  <c r="M79"/>
  <c r="L79"/>
  <c r="K79"/>
  <c r="J79"/>
  <c r="L73"/>
  <c r="N72"/>
  <c r="O64"/>
  <c r="O73" s="1"/>
  <c r="N64"/>
  <c r="N73" s="1"/>
  <c r="M64"/>
  <c r="M73" s="1"/>
  <c r="L64"/>
  <c r="K64"/>
  <c r="K73" s="1"/>
  <c r="J64"/>
  <c r="J73" s="1"/>
  <c r="I64"/>
  <c r="H64"/>
  <c r="O63"/>
  <c r="O72" s="1"/>
  <c r="N63"/>
  <c r="M63"/>
  <c r="M72" s="1"/>
  <c r="L63"/>
  <c r="L72" s="1"/>
  <c r="K63"/>
  <c r="K72" s="1"/>
  <c r="J63"/>
  <c r="J72" s="1"/>
  <c r="I63"/>
  <c r="H63"/>
  <c r="Q61"/>
  <c r="G61"/>
  <c r="Q60"/>
  <c r="D60"/>
  <c r="Q59"/>
  <c r="D59"/>
  <c r="Q58"/>
  <c r="H58"/>
  <c r="H57" s="1"/>
  <c r="D58"/>
  <c r="O57"/>
  <c r="O45" s="1"/>
  <c r="N57"/>
  <c r="M57"/>
  <c r="L57"/>
  <c r="K57"/>
  <c r="J57"/>
  <c r="I57"/>
  <c r="G57"/>
  <c r="F57"/>
  <c r="D57"/>
  <c r="Q56"/>
  <c r="D56"/>
  <c r="Q55"/>
  <c r="Q54"/>
  <c r="H54"/>
  <c r="H53" s="1"/>
  <c r="D54"/>
  <c r="O53"/>
  <c r="N53"/>
  <c r="M53"/>
  <c r="L53"/>
  <c r="K53"/>
  <c r="J53"/>
  <c r="I53"/>
  <c r="G53"/>
  <c r="F53"/>
  <c r="D53"/>
  <c r="Q52"/>
  <c r="Q51"/>
  <c r="Q50"/>
  <c r="H50"/>
  <c r="F50"/>
  <c r="D50"/>
  <c r="Q49"/>
  <c r="H49"/>
  <c r="Q48"/>
  <c r="H48"/>
  <c r="D48"/>
  <c r="Q47"/>
  <c r="H47"/>
  <c r="D47"/>
  <c r="O46"/>
  <c r="N46"/>
  <c r="M46"/>
  <c r="L46"/>
  <c r="K46"/>
  <c r="J46"/>
  <c r="I46"/>
  <c r="G46"/>
  <c r="F46"/>
  <c r="M45"/>
  <c r="I45"/>
  <c r="Q44"/>
  <c r="H44"/>
  <c r="F44"/>
  <c r="D44"/>
  <c r="Q43"/>
  <c r="Q42"/>
  <c r="H42"/>
  <c r="F42"/>
  <c r="D42"/>
  <c r="Q40"/>
  <c r="H40"/>
  <c r="F40"/>
  <c r="D40"/>
  <c r="Q39"/>
  <c r="H39"/>
  <c r="F39"/>
  <c r="D39"/>
  <c r="Q38"/>
  <c r="H38"/>
  <c r="F38"/>
  <c r="D38" s="1"/>
  <c r="Q37"/>
  <c r="H37"/>
  <c r="F37"/>
  <c r="D37"/>
  <c r="Q36"/>
  <c r="H36"/>
  <c r="F36"/>
  <c r="F35" s="1"/>
  <c r="O35"/>
  <c r="N35"/>
  <c r="M35"/>
  <c r="L35"/>
  <c r="K35"/>
  <c r="J35"/>
  <c r="I35"/>
  <c r="G35"/>
  <c r="Q34"/>
  <c r="H34"/>
  <c r="D34"/>
  <c r="Q33"/>
  <c r="O33"/>
  <c r="N33"/>
  <c r="M33"/>
  <c r="L33"/>
  <c r="K33"/>
  <c r="J33"/>
  <c r="I33"/>
  <c r="H33"/>
  <c r="G33"/>
  <c r="F33"/>
  <c r="D33"/>
  <c r="Q32"/>
  <c r="H32"/>
  <c r="D32"/>
  <c r="Q31"/>
  <c r="H31"/>
  <c r="H29" s="1"/>
  <c r="D31"/>
  <c r="Q30"/>
  <c r="H30"/>
  <c r="D30"/>
  <c r="O29"/>
  <c r="N29"/>
  <c r="M29"/>
  <c r="L29"/>
  <c r="K29"/>
  <c r="J29"/>
  <c r="I29"/>
  <c r="G29"/>
  <c r="F29"/>
  <c r="D29"/>
  <c r="Q28"/>
  <c r="D28"/>
  <c r="Q27"/>
  <c r="H27"/>
  <c r="D27"/>
  <c r="Q26"/>
  <c r="H26"/>
  <c r="D26"/>
  <c r="Q25"/>
  <c r="H25"/>
  <c r="D25"/>
  <c r="Q24"/>
  <c r="H24"/>
  <c r="D24"/>
  <c r="Q23"/>
  <c r="H23"/>
  <c r="D23"/>
  <c r="Q22"/>
  <c r="H22"/>
  <c r="D22"/>
  <c r="Q21"/>
  <c r="H21"/>
  <c r="D21"/>
  <c r="D19" s="1"/>
  <c r="D18" s="1"/>
  <c r="Q20"/>
  <c r="H20"/>
  <c r="D20"/>
  <c r="O19"/>
  <c r="N19"/>
  <c r="M19"/>
  <c r="L19"/>
  <c r="K19"/>
  <c r="J19"/>
  <c r="I19"/>
  <c r="G19"/>
  <c r="F19"/>
  <c r="O18"/>
  <c r="G18"/>
  <c r="F18"/>
  <c r="H19" l="1"/>
  <c r="H18" s="1"/>
  <c r="I18"/>
  <c r="I62" s="1"/>
  <c r="I65" s="1"/>
  <c r="J18"/>
  <c r="G64"/>
  <c r="D64" s="1"/>
  <c r="Q79"/>
  <c r="N18"/>
  <c r="Q19"/>
  <c r="K18"/>
  <c r="Q29"/>
  <c r="M18"/>
  <c r="M62" s="1"/>
  <c r="M65" s="1"/>
  <c r="L18"/>
  <c r="N45"/>
  <c r="L45"/>
  <c r="O62"/>
  <c r="O65" s="1"/>
  <c r="O66" s="1"/>
  <c r="J45"/>
  <c r="F45"/>
  <c r="D46"/>
  <c r="D45" s="1"/>
  <c r="H46"/>
  <c r="H45" s="1"/>
  <c r="G45"/>
  <c r="H35"/>
  <c r="D36"/>
  <c r="D35" s="1"/>
  <c r="D62" s="1"/>
  <c r="K45"/>
  <c r="Q45"/>
  <c r="Q35"/>
  <c r="F62"/>
  <c r="F65" s="1"/>
  <c r="G62"/>
  <c r="G63"/>
  <c r="N62" l="1"/>
  <c r="N65" s="1"/>
  <c r="N66" s="1"/>
  <c r="M66"/>
  <c r="J62"/>
  <c r="J65" s="1"/>
  <c r="J66" s="1"/>
  <c r="K62"/>
  <c r="K65" s="1"/>
  <c r="K66" s="1"/>
  <c r="Q18"/>
  <c r="Q65" s="1"/>
  <c r="L62"/>
  <c r="L65" s="1"/>
  <c r="L66" s="1"/>
  <c r="G65"/>
  <c r="H62"/>
  <c r="H65" s="1"/>
  <c r="Q64"/>
  <c r="D63"/>
  <c r="D65" s="1"/>
  <c r="S65" l="1"/>
</calcChain>
</file>

<file path=xl/sharedStrings.xml><?xml version="1.0" encoding="utf-8"?>
<sst xmlns="http://schemas.openxmlformats.org/spreadsheetml/2006/main" count="197" uniqueCount="159">
  <si>
    <t>Утверждаю:</t>
  </si>
  <si>
    <t>УЧЕБНЫЙ ПЛАН</t>
  </si>
  <si>
    <t>Квалификация:</t>
  </si>
  <si>
    <t>Директор_________________________С.П. Захаров</t>
  </si>
  <si>
    <t xml:space="preserve">основной профессиональной образовательной программы среднего профессионального образования </t>
  </si>
  <si>
    <t>Сварщик ручной дуговой сварки плавящимся покрытым электродом</t>
  </si>
  <si>
    <t>Сварщик частично механизированной сварки плавлением</t>
  </si>
  <si>
    <t>программы подготовки квалифицированных рабочих, служащих</t>
  </si>
  <si>
    <r>
      <t xml:space="preserve">Форма обучения – </t>
    </r>
    <r>
      <rPr>
        <sz val="16"/>
        <rFont val="Times New Roman"/>
        <family val="1"/>
        <charset val="204"/>
      </rPr>
      <t>очная</t>
    </r>
  </si>
  <si>
    <t>по профессии 15.01.05 Сварщик (ручной и частично механизированной сварки (наплавки))</t>
  </si>
  <si>
    <r>
      <t xml:space="preserve">Нормативный срок обучения – </t>
    </r>
    <r>
      <rPr>
        <sz val="16"/>
        <rFont val="Times New Roman"/>
        <family val="1"/>
        <charset val="204"/>
      </rPr>
      <t xml:space="preserve">2 г.10 мес </t>
    </r>
  </si>
  <si>
    <t>Профиль профессионального образования - технологический</t>
  </si>
  <si>
    <t>на базе основного общего образования</t>
  </si>
  <si>
    <t xml:space="preserve">   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</si>
  <si>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</si>
  <si>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</si>
  <si>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Учебная нагрузка обучающихся (час.)</t>
  </si>
  <si>
    <t>Распределение обязательной нагрузки по курсам и семестрам
(час. в семестр)</t>
  </si>
  <si>
    <t>максимальная</t>
  </si>
  <si>
    <t>Самостоятельная работа</t>
  </si>
  <si>
    <t>Обязательная аудиторная</t>
  </si>
  <si>
    <t>I курс</t>
  </si>
  <si>
    <t>II курс</t>
  </si>
  <si>
    <t>III курс</t>
  </si>
  <si>
    <t>всего занятий</t>
  </si>
  <si>
    <t>в т. ч.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</si>
  <si>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</si>
  <si>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</si>
  <si>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</si>
  <si>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</si>
  <si>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</si>
  <si>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</si>
  <si>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Лекций, уроков</t>
  </si>
  <si>
    <t>лаб. и практ. занятий</t>
  </si>
  <si>
    <t>нед</t>
  </si>
  <si>
    <t>ОЦ</t>
  </si>
  <si>
    <t>Общеобразовательный цикл</t>
  </si>
  <si>
    <t>З 0/ДЗ 8/Э 4/ЗП 1</t>
  </si>
  <si>
    <t>ОУП</t>
  </si>
  <si>
    <t>Общие учебные предметы</t>
  </si>
  <si>
    <t>ОУП.01</t>
  </si>
  <si>
    <t>Русский язык</t>
  </si>
  <si>
    <t xml:space="preserve">  -, Э</t>
  </si>
  <si>
    <t>ОУП.02</t>
  </si>
  <si>
    <t>Литература</t>
  </si>
  <si>
    <t xml:space="preserve">  -, -, ДЗ</t>
  </si>
  <si>
    <t>ОУП.03</t>
  </si>
  <si>
    <t>Иностранный язык</t>
  </si>
  <si>
    <t>ОУП.04</t>
  </si>
  <si>
    <t>Математика</t>
  </si>
  <si>
    <t>ОУП.05</t>
  </si>
  <si>
    <t>История</t>
  </si>
  <si>
    <t xml:space="preserve">  -, -, -, ДЗ</t>
  </si>
  <si>
    <t>ОУП.06</t>
  </si>
  <si>
    <t>Физическая культура</t>
  </si>
  <si>
    <t>ОУП.07</t>
  </si>
  <si>
    <t>Основы безопасности жизнедеятельности</t>
  </si>
  <si>
    <t xml:space="preserve">  -, ДЗ</t>
  </si>
  <si>
    <t>ОУП.08</t>
  </si>
  <si>
    <t>Астрономия</t>
  </si>
  <si>
    <t xml:space="preserve">  ДЗ</t>
  </si>
  <si>
    <t>Индивидуальный проект</t>
  </si>
  <si>
    <t>Защита проекта</t>
  </si>
  <si>
    <t>УПВ</t>
  </si>
  <si>
    <t>Учебные предметы по выбору из обязательных предметных областей</t>
  </si>
  <si>
    <t>УПВ.01</t>
  </si>
  <si>
    <t>Родная литература</t>
  </si>
  <si>
    <t>УПВ.02</t>
  </si>
  <si>
    <t xml:space="preserve">Информатика </t>
  </si>
  <si>
    <t>УПВ.03</t>
  </si>
  <si>
    <t>Физика</t>
  </si>
  <si>
    <t>ДУП</t>
  </si>
  <si>
    <t>Дополнительные учебные предметы</t>
  </si>
  <si>
    <t>ДУП.01</t>
  </si>
  <si>
    <t>Основы проектной деятельности</t>
  </si>
  <si>
    <t>ОПЦ</t>
  </si>
  <si>
    <t xml:space="preserve">Общепрофессиональный цикл </t>
  </si>
  <si>
    <t>З 0/ДЗ 7/Э 1</t>
  </si>
  <si>
    <t>ОП.01</t>
  </si>
  <si>
    <t>Основы инженерной графики</t>
  </si>
  <si>
    <t>ДЗ</t>
  </si>
  <si>
    <t>ОП.02</t>
  </si>
  <si>
    <t>Основы электротехники</t>
  </si>
  <si>
    <t>ОП.03</t>
  </si>
  <si>
    <t>Основы материаловедения</t>
  </si>
  <si>
    <t>Э</t>
  </si>
  <si>
    <t>ОП.04</t>
  </si>
  <si>
    <t>Допуски и технические измерения</t>
  </si>
  <si>
    <t>ОП.05</t>
  </si>
  <si>
    <t xml:space="preserve">Основы экономики </t>
  </si>
  <si>
    <t>ОП.06</t>
  </si>
  <si>
    <t>Безопасность жизнедеятельности</t>
  </si>
  <si>
    <t>ОП.07</t>
  </si>
  <si>
    <t>Охрана труда</t>
  </si>
  <si>
    <t>ОП.08</t>
  </si>
  <si>
    <t>Информационные технологии в профессиональной деятельности</t>
  </si>
  <si>
    <t>ПЦ</t>
  </si>
  <si>
    <t xml:space="preserve">Профессиональный цикл </t>
  </si>
  <si>
    <t>З 0/ДЗ 12/Э 1/ Э(к) 2</t>
  </si>
  <si>
    <t>ПМ.01</t>
  </si>
  <si>
    <t>Подготовительно-сварочные работы и контроль качества сварных швов после сварки</t>
  </si>
  <si>
    <t>Э(к) комплексный</t>
  </si>
  <si>
    <t>МДК.01.01</t>
  </si>
  <si>
    <t>Основы технологии сварки и сварочное оборудование</t>
  </si>
  <si>
    <t>МДК.01.02</t>
  </si>
  <si>
    <t>Технология производства сварных конструкций</t>
  </si>
  <si>
    <t>МДК.01.03</t>
  </si>
  <si>
    <t>Подготовительные и сборочные операции перед сваркой</t>
  </si>
  <si>
    <t>МДК.01.04</t>
  </si>
  <si>
    <t>Контроль качества сварных соединений</t>
  </si>
  <si>
    <t>УП.01</t>
  </si>
  <si>
    <t>Учебная практика</t>
  </si>
  <si>
    <t>ПП.01</t>
  </si>
  <si>
    <t>Производственная практика</t>
  </si>
  <si>
    <t>ПМ.02</t>
  </si>
  <si>
    <t>Ручная дуговая сварка (наплавка, резка) плавящимся покрытым электродом</t>
  </si>
  <si>
    <t>МДК.02.01</t>
  </si>
  <si>
    <t>Техника и технология ручной дуговой сварки (наплавки, резки) покрытыми электродами</t>
  </si>
  <si>
    <t>УП.02</t>
  </si>
  <si>
    <t>ПП.02</t>
  </si>
  <si>
    <t>ПМ.04</t>
  </si>
  <si>
    <t>Частично механизированная сварка (наплавка) плавлением</t>
  </si>
  <si>
    <t>Э(к)</t>
  </si>
  <si>
    <t>МДК.04.01</t>
  </si>
  <si>
    <t>Техника и технология частично механизированной сварки (наплавки) плавлением в защитном газе</t>
  </si>
  <si>
    <t>УП.04</t>
  </si>
  <si>
    <t>ПП.04</t>
  </si>
  <si>
    <t>ФК</t>
  </si>
  <si>
    <t>ТЕОРИЯ О.00, ОП.00, ПМ.00</t>
  </si>
  <si>
    <t>З 0/ДЗ 27/Э 6/ Э(к) 2/ЗП 1</t>
  </si>
  <si>
    <t>УП.00</t>
  </si>
  <si>
    <t>ПП.00</t>
  </si>
  <si>
    <t>Всего часов</t>
  </si>
  <si>
    <t>Часов в неделю</t>
  </si>
  <si>
    <t>ПА.00</t>
  </si>
  <si>
    <t>Промежуточная аттестация</t>
  </si>
  <si>
    <t>ГИА.00</t>
  </si>
  <si>
    <t>Государственная итоговая аттестация</t>
  </si>
  <si>
    <r>
      <t>Консультации</t>
    </r>
    <r>
      <rPr>
        <sz val="16"/>
        <rFont val="Times New Roman"/>
        <family val="1"/>
        <charset val="204"/>
      </rPr>
      <t xml:space="preserve"> на учебную группу по 100 часов в год (всего 300 час.)</t>
    </r>
  </si>
  <si>
    <t>Всего</t>
  </si>
  <si>
    <t>дисциплин</t>
  </si>
  <si>
    <t>и МДК</t>
  </si>
  <si>
    <t>учебной практики</t>
  </si>
  <si>
    <t>Письменная экзаменационная работа</t>
  </si>
  <si>
    <t xml:space="preserve">производст. практики / </t>
  </si>
  <si>
    <t>Выпускная практическая квалификационная работа</t>
  </si>
  <si>
    <t>экзаменов</t>
  </si>
  <si>
    <t>дифф. зачетов</t>
  </si>
  <si>
    <t>защита проекта</t>
  </si>
  <si>
    <t>зачетов</t>
  </si>
  <si>
    <t>ГАПОУ СО «Сухоложский многопрофильный техникум»</t>
  </si>
  <si>
    <t>ОП.09</t>
  </si>
  <si>
    <t>Основы права, предпринимательской деятельности и финансовой грамотности</t>
  </si>
  <si>
    <t xml:space="preserve">  -, -, -, -, Э</t>
  </si>
  <si>
    <t xml:space="preserve">  -, -, -, Э</t>
  </si>
  <si>
    <t xml:space="preserve">   Э</t>
  </si>
  <si>
    <t>"_____"______________2022 г.</t>
  </si>
  <si>
    <t>Год набора: 2022</t>
  </si>
  <si>
    <t>В том числе в форме практической подготовки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</si>
</sst>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name val="Arial Cyr"/>
      <charset val="204"/>
    </font>
    <font>
      <b/>
      <sz val="16"/>
      <color indexed="10"/>
      <name val="Times New Roman"/>
      <family val="1"/>
      <charset val="204"/>
    </font>
    <font>
      <sz val="16"/>
      <name val="Arial Cyr"/>
      <charset val="204"/>
    </font>
    <font>
      <sz val="16"/>
      <color indexed="14"/>
      <name val="Arial Cyr"/>
      <charset val="204"/>
    </font>
    <font>
      <b/>
      <sz val="16"/>
      <name val="Arial Cyr"/>
      <charset val="204"/>
    </font>
    <font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7" fillId="0" borderId="1" xfId="0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Fill="1"/>
    <xf numFmtId="0" fontId="12" fillId="0" borderId="0" xfId="0" applyFont="1"/>
    <xf numFmtId="0" fontId="13" fillId="0" borderId="0" xfId="0" applyFont="1" applyAlignment="1">
      <alignment horizontal="center"/>
    </xf>
    <xf numFmtId="0" fontId="11" fillId="0" borderId="0" xfId="0" applyFont="1" applyBorder="1"/>
    <xf numFmtId="0" fontId="1" fillId="0" borderId="0" xfId="0" applyFont="1" applyBorder="1" applyAlignment="1">
      <alignment wrapText="1"/>
    </xf>
    <xf numFmtId="0" fontId="14" fillId="0" borderId="0" xfId="0" applyFont="1"/>
    <xf numFmtId="0" fontId="11" fillId="0" borderId="0" xfId="0" applyFont="1" applyFill="1" applyBorder="1"/>
    <xf numFmtId="0" fontId="7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1"/>
  <sheetViews>
    <sheetView tabSelected="1" topLeftCell="C17" zoomScale="50" zoomScaleNormal="50" zoomScaleSheetLayoutView="57" workbookViewId="0">
      <selection activeCell="J24" sqref="J24"/>
    </sheetView>
  </sheetViews>
  <sheetFormatPr defaultRowHeight="20.25"/>
  <cols>
    <col min="1" max="1" width="17.85546875" style="56" customWidth="1"/>
    <col min="2" max="2" width="97" style="56" customWidth="1"/>
    <col min="3" max="3" width="39.7109375" style="56" customWidth="1"/>
    <col min="4" max="5" width="14.5703125" style="56" customWidth="1"/>
    <col min="6" max="6" width="11.140625" style="56" customWidth="1"/>
    <col min="7" max="7" width="10.5703125" style="56" customWidth="1"/>
    <col min="8" max="8" width="10.42578125" style="59" customWidth="1"/>
    <col min="9" max="9" width="11.85546875" style="59" customWidth="1"/>
    <col min="10" max="11" width="15.5703125" style="56" customWidth="1"/>
    <col min="12" max="13" width="15.28515625" style="56" customWidth="1"/>
    <col min="14" max="14" width="14.7109375" style="56" customWidth="1"/>
    <col min="15" max="15" width="15.5703125" style="56" customWidth="1"/>
    <col min="17" max="17" width="12.7109375" customWidth="1"/>
  </cols>
  <sheetData>
    <row r="1" spans="1:15" ht="23.25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2"/>
      <c r="K1" s="2"/>
      <c r="L1" s="2"/>
      <c r="M1" s="2"/>
      <c r="N1" s="2"/>
      <c r="O1" s="2"/>
    </row>
    <row r="2" spans="1:15" ht="23.25" customHeight="1">
      <c r="A2" s="2"/>
      <c r="B2" s="2"/>
      <c r="C2" s="2"/>
      <c r="D2" s="2"/>
      <c r="E2" s="2"/>
      <c r="F2" s="2"/>
      <c r="G2" s="2"/>
      <c r="H2" s="3"/>
      <c r="I2" s="3"/>
      <c r="J2" s="2"/>
      <c r="K2" s="2"/>
      <c r="L2" s="2"/>
      <c r="M2" s="2"/>
      <c r="N2" s="2"/>
      <c r="O2" s="2"/>
    </row>
    <row r="3" spans="1:15" ht="23.25" customHeight="1">
      <c r="A3" s="2"/>
      <c r="B3" s="1"/>
      <c r="C3" s="2"/>
      <c r="D3" s="4" t="s">
        <v>1</v>
      </c>
      <c r="E3" s="4"/>
      <c r="F3" s="1"/>
      <c r="G3" s="1"/>
      <c r="H3" s="5"/>
      <c r="I3" s="3"/>
      <c r="J3" s="2"/>
      <c r="K3" s="6" t="s">
        <v>2</v>
      </c>
      <c r="L3" s="1"/>
      <c r="M3" s="2"/>
      <c r="N3" s="2"/>
      <c r="O3" s="2"/>
    </row>
    <row r="4" spans="1:15" ht="22.5" customHeight="1">
      <c r="A4" s="1" t="s">
        <v>3</v>
      </c>
      <c r="B4" s="1"/>
      <c r="C4" s="2"/>
      <c r="D4" s="7" t="s">
        <v>4</v>
      </c>
      <c r="E4" s="7"/>
      <c r="F4" s="1"/>
      <c r="G4" s="1"/>
      <c r="H4" s="5"/>
      <c r="I4" s="3"/>
      <c r="J4" s="2"/>
      <c r="K4" s="3" t="s">
        <v>5</v>
      </c>
      <c r="L4" s="1"/>
      <c r="M4" s="2"/>
      <c r="N4" s="2"/>
      <c r="O4" s="2"/>
    </row>
    <row r="5" spans="1:15" ht="23.25" customHeight="1">
      <c r="A5" s="2"/>
      <c r="B5" s="1"/>
      <c r="C5" s="2"/>
      <c r="D5" s="7" t="s">
        <v>150</v>
      </c>
      <c r="E5" s="7"/>
      <c r="F5" s="1"/>
      <c r="G5" s="1"/>
      <c r="H5" s="5"/>
      <c r="I5" s="3"/>
      <c r="J5" s="2"/>
      <c r="K5" s="8" t="s">
        <v>6</v>
      </c>
      <c r="L5" s="1"/>
      <c r="M5" s="2"/>
      <c r="N5" s="2"/>
      <c r="O5" s="2"/>
    </row>
    <row r="6" spans="1:15" ht="23.25" customHeight="1">
      <c r="A6" s="1"/>
      <c r="B6" s="1"/>
      <c r="C6" s="2"/>
      <c r="D6" s="9" t="s">
        <v>7</v>
      </c>
      <c r="E6" s="9"/>
      <c r="F6" s="1"/>
      <c r="G6" s="1"/>
      <c r="H6" s="5"/>
      <c r="I6" s="3"/>
      <c r="J6" s="2"/>
      <c r="K6" s="6" t="s">
        <v>8</v>
      </c>
      <c r="L6" s="1"/>
      <c r="M6" s="2"/>
      <c r="N6" s="2"/>
      <c r="O6" s="2"/>
    </row>
    <row r="7" spans="1:15" ht="23.25" customHeight="1">
      <c r="A7" s="1" t="s">
        <v>156</v>
      </c>
      <c r="B7" s="5"/>
      <c r="C7" s="2"/>
      <c r="D7" s="4" t="s">
        <v>9</v>
      </c>
      <c r="E7" s="4"/>
      <c r="F7" s="1"/>
      <c r="G7" s="1"/>
      <c r="H7" s="5"/>
      <c r="I7" s="5"/>
      <c r="J7" s="1"/>
      <c r="K7" s="6" t="s">
        <v>10</v>
      </c>
      <c r="L7" s="1"/>
      <c r="M7" s="2"/>
      <c r="N7" s="2"/>
      <c r="O7" s="2"/>
    </row>
    <row r="8" spans="1:15" ht="23.25" customHeight="1">
      <c r="A8" s="1"/>
      <c r="B8" s="1"/>
      <c r="C8" s="1" t="s">
        <v>11</v>
      </c>
      <c r="D8" s="1"/>
      <c r="E8" s="1"/>
      <c r="F8" s="1"/>
      <c r="G8" s="1"/>
      <c r="H8" s="5"/>
      <c r="I8" s="5"/>
      <c r="J8" s="1"/>
      <c r="K8" s="1" t="s">
        <v>12</v>
      </c>
      <c r="L8" s="1"/>
      <c r="M8" s="2"/>
      <c r="N8" s="2"/>
      <c r="O8" s="2"/>
    </row>
    <row r="9" spans="1:15" ht="23.25" customHeight="1">
      <c r="A9" s="1"/>
      <c r="B9" s="1"/>
      <c r="C9" s="1"/>
      <c r="D9" s="1"/>
      <c r="E9" s="1"/>
      <c r="F9" s="1"/>
      <c r="G9" s="1"/>
      <c r="H9" s="5"/>
      <c r="I9" s="5"/>
      <c r="J9" s="1"/>
      <c r="K9" s="1"/>
      <c r="L9" s="1"/>
      <c r="M9" s="2"/>
      <c r="N9" s="2"/>
      <c r="O9" s="2"/>
    </row>
    <row r="10" spans="1:15" ht="23.25" customHeight="1">
      <c r="A10" s="1"/>
      <c r="B10" s="1"/>
      <c r="C10" s="1"/>
      <c r="D10" s="6" t="s">
        <v>157</v>
      </c>
      <c r="E10" s="6"/>
      <c r="F10" s="1"/>
      <c r="G10" s="1"/>
      <c r="H10" s="5"/>
      <c r="I10" s="5"/>
      <c r="J10" s="1"/>
      <c r="K10" s="1"/>
      <c r="L10" s="1"/>
      <c r="M10" s="2"/>
      <c r="N10" s="2"/>
      <c r="O10" s="2"/>
    </row>
    <row r="11" spans="1:15">
      <c r="A11" s="10"/>
      <c r="B11" s="11"/>
      <c r="C11" s="12"/>
      <c r="D11" s="10"/>
      <c r="E11" s="10"/>
      <c r="F11" s="10"/>
      <c r="G11" s="10"/>
      <c r="H11" s="12"/>
      <c r="I11" s="12"/>
      <c r="J11" s="10"/>
      <c r="K11" s="10"/>
      <c r="L11" s="10"/>
      <c r="M11" s="10"/>
      <c r="N11" s="10"/>
      <c r="O11" s="10"/>
    </row>
    <row r="12" spans="1:15" ht="20.25" customHeight="1">
      <c r="A12" s="84" t="s">
        <v>13</v>
      </c>
      <c r="B12" s="84" t="s">
        <v>14</v>
      </c>
      <c r="C12" s="84" t="s">
        <v>15</v>
      </c>
      <c r="D12" s="84" t="s">
        <v>16</v>
      </c>
      <c r="E12" s="84"/>
      <c r="F12" s="84"/>
      <c r="G12" s="84"/>
      <c r="H12" s="84"/>
      <c r="I12" s="84"/>
      <c r="J12" s="84" t="s">
        <v>17</v>
      </c>
      <c r="K12" s="84"/>
      <c r="L12" s="84"/>
      <c r="M12" s="84"/>
      <c r="N12" s="84"/>
      <c r="O12" s="84"/>
    </row>
    <row r="13" spans="1:15" ht="23.25" customHeight="1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</row>
    <row r="14" spans="1:15" ht="38.25" customHeight="1">
      <c r="A14" s="84"/>
      <c r="B14" s="84"/>
      <c r="C14" s="84"/>
      <c r="D14" s="80" t="s">
        <v>18</v>
      </c>
      <c r="E14" s="86" t="s">
        <v>158</v>
      </c>
      <c r="F14" s="80" t="s">
        <v>19</v>
      </c>
      <c r="G14" s="84" t="s">
        <v>20</v>
      </c>
      <c r="H14" s="84"/>
      <c r="I14" s="84"/>
      <c r="J14" s="78" t="s">
        <v>21</v>
      </c>
      <c r="K14" s="78"/>
      <c r="L14" s="78" t="s">
        <v>22</v>
      </c>
      <c r="M14" s="78"/>
      <c r="N14" s="78" t="s">
        <v>23</v>
      </c>
      <c r="O14" s="78"/>
    </row>
    <row r="15" spans="1:15" ht="22.5" customHeight="1">
      <c r="A15" s="84"/>
      <c r="B15" s="84"/>
      <c r="C15" s="84"/>
      <c r="D15" s="80"/>
      <c r="E15" s="87"/>
      <c r="F15" s="80"/>
      <c r="G15" s="80" t="s">
        <v>24</v>
      </c>
      <c r="H15" s="70" t="s">
        <v>25</v>
      </c>
      <c r="I15" s="70"/>
      <c r="J15" s="13" t="s">
        <v>26</v>
      </c>
      <c r="K15" s="13" t="s">
        <v>27</v>
      </c>
      <c r="L15" s="13" t="s">
        <v>28</v>
      </c>
      <c r="M15" s="13" t="s">
        <v>29</v>
      </c>
      <c r="N15" s="13" t="s">
        <v>30</v>
      </c>
      <c r="O15" s="13" t="s">
        <v>31</v>
      </c>
    </row>
    <row r="16" spans="1:15" ht="34.5" customHeight="1">
      <c r="A16" s="84"/>
      <c r="B16" s="84"/>
      <c r="C16" s="84"/>
      <c r="D16" s="80"/>
      <c r="E16" s="87"/>
      <c r="F16" s="80"/>
      <c r="G16" s="80"/>
      <c r="H16" s="85" t="s">
        <v>32</v>
      </c>
      <c r="I16" s="85" t="s">
        <v>33</v>
      </c>
      <c r="J16" s="14">
        <v>16.5</v>
      </c>
      <c r="K16" s="15">
        <v>23.5</v>
      </c>
      <c r="L16" s="15">
        <v>16.5</v>
      </c>
      <c r="M16" s="15">
        <v>23.5</v>
      </c>
      <c r="N16" s="15">
        <v>15.5</v>
      </c>
      <c r="O16" s="15">
        <v>20.5</v>
      </c>
    </row>
    <row r="17" spans="1:17" ht="63" customHeight="1">
      <c r="A17" s="84"/>
      <c r="B17" s="84"/>
      <c r="C17" s="84"/>
      <c r="D17" s="80"/>
      <c r="E17" s="88"/>
      <c r="F17" s="80"/>
      <c r="G17" s="80"/>
      <c r="H17" s="85"/>
      <c r="I17" s="85"/>
      <c r="J17" s="14" t="s">
        <v>34</v>
      </c>
      <c r="K17" s="14" t="s">
        <v>34</v>
      </c>
      <c r="L17" s="14" t="s">
        <v>34</v>
      </c>
      <c r="M17" s="14" t="s">
        <v>34</v>
      </c>
      <c r="N17" s="14" t="s">
        <v>34</v>
      </c>
      <c r="O17" s="14" t="s">
        <v>34</v>
      </c>
    </row>
    <row r="18" spans="1:17" ht="21.75" customHeight="1">
      <c r="A18" s="16" t="s">
        <v>35</v>
      </c>
      <c r="B18" s="17" t="s">
        <v>36</v>
      </c>
      <c r="C18" s="16" t="s">
        <v>37</v>
      </c>
      <c r="D18" s="16">
        <f>D19+D29+D33</f>
        <v>3078</v>
      </c>
      <c r="E18" s="16">
        <v>502</v>
      </c>
      <c r="F18" s="16">
        <f t="shared" ref="F18:O18" si="0">F19+F29+F33</f>
        <v>1026</v>
      </c>
      <c r="G18" s="16">
        <f t="shared" si="0"/>
        <v>2052</v>
      </c>
      <c r="H18" s="16">
        <f t="shared" si="0"/>
        <v>664</v>
      </c>
      <c r="I18" s="16">
        <f t="shared" si="0"/>
        <v>1388</v>
      </c>
      <c r="J18" s="16">
        <f t="shared" si="0"/>
        <v>446</v>
      </c>
      <c r="K18" s="16">
        <f t="shared" si="0"/>
        <v>536</v>
      </c>
      <c r="L18" s="16">
        <f t="shared" si="0"/>
        <v>484</v>
      </c>
      <c r="M18" s="16">
        <f t="shared" si="0"/>
        <v>432</v>
      </c>
      <c r="N18" s="16">
        <f t="shared" si="0"/>
        <v>154</v>
      </c>
      <c r="O18" s="16">
        <f t="shared" si="0"/>
        <v>0</v>
      </c>
      <c r="Q18" s="18">
        <f>Q19+Q29+Q33</f>
        <v>2052</v>
      </c>
    </row>
    <row r="19" spans="1:17" ht="21.75" customHeight="1">
      <c r="A19" s="19" t="s">
        <v>38</v>
      </c>
      <c r="B19" s="20" t="s">
        <v>39</v>
      </c>
      <c r="C19" s="21"/>
      <c r="D19" s="19">
        <f>SUM(D20:D28)</f>
        <v>1848</v>
      </c>
      <c r="E19" s="19">
        <v>268</v>
      </c>
      <c r="F19" s="19">
        <f t="shared" ref="F19:O19" si="1">SUM(F20:F28)</f>
        <v>616</v>
      </c>
      <c r="G19" s="19">
        <f t="shared" si="1"/>
        <v>1232</v>
      </c>
      <c r="H19" s="19">
        <f t="shared" si="1"/>
        <v>400</v>
      </c>
      <c r="I19" s="19">
        <f t="shared" si="1"/>
        <v>832</v>
      </c>
      <c r="J19" s="19">
        <f t="shared" si="1"/>
        <v>280</v>
      </c>
      <c r="K19" s="19">
        <f t="shared" si="1"/>
        <v>376</v>
      </c>
      <c r="L19" s="19">
        <f t="shared" si="1"/>
        <v>300</v>
      </c>
      <c r="M19" s="19">
        <f t="shared" si="1"/>
        <v>230</v>
      </c>
      <c r="N19" s="19">
        <f t="shared" si="1"/>
        <v>46</v>
      </c>
      <c r="O19" s="19">
        <f t="shared" si="1"/>
        <v>0</v>
      </c>
      <c r="Q19" s="22">
        <f>SUM(Q20:Q28)</f>
        <v>1232</v>
      </c>
    </row>
    <row r="20" spans="1:17" ht="21.75" customHeight="1">
      <c r="A20" s="14" t="s">
        <v>40</v>
      </c>
      <c r="B20" s="23" t="s">
        <v>41</v>
      </c>
      <c r="C20" s="15" t="s">
        <v>42</v>
      </c>
      <c r="D20" s="15">
        <f t="shared" ref="D20:D28" si="2">G20+F20</f>
        <v>168</v>
      </c>
      <c r="E20" s="67">
        <v>36</v>
      </c>
      <c r="F20" s="15">
        <v>52</v>
      </c>
      <c r="G20" s="15">
        <v>116</v>
      </c>
      <c r="H20" s="15">
        <f>G20-I20</f>
        <v>32</v>
      </c>
      <c r="I20" s="15">
        <v>84</v>
      </c>
      <c r="J20" s="15"/>
      <c r="K20" s="63">
        <v>50</v>
      </c>
      <c r="L20" s="24">
        <v>66</v>
      </c>
      <c r="M20" s="15"/>
      <c r="N20" s="23"/>
      <c r="O20" s="23"/>
      <c r="Q20" s="25">
        <f>SUM(J20:O20)</f>
        <v>116</v>
      </c>
    </row>
    <row r="21" spans="1:17" ht="21.75" customHeight="1">
      <c r="A21" s="14" t="s">
        <v>43</v>
      </c>
      <c r="B21" s="23" t="s">
        <v>44</v>
      </c>
      <c r="C21" s="64" t="s">
        <v>52</v>
      </c>
      <c r="D21" s="15">
        <f t="shared" si="2"/>
        <v>252</v>
      </c>
      <c r="E21" s="67">
        <v>40</v>
      </c>
      <c r="F21" s="15">
        <v>80</v>
      </c>
      <c r="G21" s="15">
        <v>172</v>
      </c>
      <c r="H21" s="15">
        <f t="shared" ref="H21:H27" si="3">G21-I21</f>
        <v>62</v>
      </c>
      <c r="I21" s="15">
        <v>110</v>
      </c>
      <c r="J21" s="15">
        <v>44</v>
      </c>
      <c r="K21" s="15">
        <v>46</v>
      </c>
      <c r="L21" s="15">
        <v>42</v>
      </c>
      <c r="M21" s="15">
        <v>40</v>
      </c>
      <c r="N21" s="15"/>
      <c r="O21" s="23"/>
      <c r="Q21" s="25">
        <f t="shared" ref="Q21:Q61" si="4">SUM(J21:O21)</f>
        <v>172</v>
      </c>
    </row>
    <row r="22" spans="1:17" ht="21.75" customHeight="1">
      <c r="A22" s="14" t="s">
        <v>46</v>
      </c>
      <c r="B22" s="23" t="s">
        <v>47</v>
      </c>
      <c r="C22" s="64" t="s">
        <v>52</v>
      </c>
      <c r="D22" s="15">
        <f t="shared" si="2"/>
        <v>252</v>
      </c>
      <c r="E22" s="67">
        <v>38</v>
      </c>
      <c r="F22" s="15">
        <v>80</v>
      </c>
      <c r="G22" s="15">
        <v>172</v>
      </c>
      <c r="H22" s="15">
        <f t="shared" si="3"/>
        <v>0</v>
      </c>
      <c r="I22" s="15">
        <v>172</v>
      </c>
      <c r="J22" s="15">
        <v>44</v>
      </c>
      <c r="K22" s="15">
        <v>46</v>
      </c>
      <c r="L22" s="15">
        <v>42</v>
      </c>
      <c r="M22" s="15">
        <v>40</v>
      </c>
      <c r="N22" s="15"/>
      <c r="O22" s="23"/>
      <c r="Q22" s="25">
        <f t="shared" si="4"/>
        <v>172</v>
      </c>
    </row>
    <row r="23" spans="1:17" ht="21.75" customHeight="1">
      <c r="A23" s="14" t="s">
        <v>48</v>
      </c>
      <c r="B23" s="23" t="s">
        <v>49</v>
      </c>
      <c r="C23" s="64" t="s">
        <v>153</v>
      </c>
      <c r="D23" s="15">
        <f t="shared" si="2"/>
        <v>480</v>
      </c>
      <c r="E23" s="67">
        <v>98</v>
      </c>
      <c r="F23" s="15">
        <v>160</v>
      </c>
      <c r="G23" s="15">
        <v>320</v>
      </c>
      <c r="H23" s="15">
        <f t="shared" si="3"/>
        <v>96</v>
      </c>
      <c r="I23" s="15">
        <v>224</v>
      </c>
      <c r="J23" s="15">
        <v>68</v>
      </c>
      <c r="K23" s="15">
        <v>70</v>
      </c>
      <c r="L23" s="15">
        <v>66</v>
      </c>
      <c r="M23" s="63">
        <v>70</v>
      </c>
      <c r="N23" s="24">
        <v>46</v>
      </c>
      <c r="O23" s="23"/>
      <c r="Q23" s="25">
        <f t="shared" si="4"/>
        <v>320</v>
      </c>
    </row>
    <row r="24" spans="1:17" ht="21.75" customHeight="1">
      <c r="A24" s="14" t="s">
        <v>50</v>
      </c>
      <c r="B24" s="23" t="s">
        <v>51</v>
      </c>
      <c r="C24" s="15" t="s">
        <v>52</v>
      </c>
      <c r="D24" s="15">
        <f t="shared" si="2"/>
        <v>252</v>
      </c>
      <c r="E24" s="67">
        <v>34</v>
      </c>
      <c r="F24" s="15">
        <v>80</v>
      </c>
      <c r="G24" s="15">
        <v>172</v>
      </c>
      <c r="H24" s="15">
        <f t="shared" si="3"/>
        <v>146</v>
      </c>
      <c r="I24" s="15">
        <v>26</v>
      </c>
      <c r="J24" s="15">
        <v>44</v>
      </c>
      <c r="K24" s="15">
        <v>46</v>
      </c>
      <c r="L24" s="15">
        <v>42</v>
      </c>
      <c r="M24" s="15">
        <v>40</v>
      </c>
      <c r="N24" s="15"/>
      <c r="O24" s="23"/>
      <c r="Q24" s="25">
        <f t="shared" si="4"/>
        <v>172</v>
      </c>
    </row>
    <row r="25" spans="1:17" ht="21.75" customHeight="1">
      <c r="A25" s="14" t="s">
        <v>53</v>
      </c>
      <c r="B25" s="23" t="s">
        <v>54</v>
      </c>
      <c r="C25" s="15" t="s">
        <v>52</v>
      </c>
      <c r="D25" s="15">
        <f t="shared" si="2"/>
        <v>252</v>
      </c>
      <c r="E25" s="67"/>
      <c r="F25" s="15">
        <v>80</v>
      </c>
      <c r="G25" s="15">
        <v>172</v>
      </c>
      <c r="H25" s="15">
        <f t="shared" si="3"/>
        <v>16</v>
      </c>
      <c r="I25" s="15">
        <v>156</v>
      </c>
      <c r="J25" s="15">
        <v>44</v>
      </c>
      <c r="K25" s="15">
        <v>46</v>
      </c>
      <c r="L25" s="15">
        <v>42</v>
      </c>
      <c r="M25" s="15">
        <v>40</v>
      </c>
      <c r="N25" s="15"/>
      <c r="O25" s="23"/>
      <c r="Q25" s="25">
        <f t="shared" si="4"/>
        <v>172</v>
      </c>
    </row>
    <row r="26" spans="1:17" ht="21.75" customHeight="1">
      <c r="A26" s="14" t="s">
        <v>55</v>
      </c>
      <c r="B26" s="23" t="s">
        <v>56</v>
      </c>
      <c r="C26" s="15" t="s">
        <v>57</v>
      </c>
      <c r="D26" s="15">
        <f t="shared" si="2"/>
        <v>108</v>
      </c>
      <c r="E26" s="67">
        <v>4</v>
      </c>
      <c r="F26" s="15">
        <v>36</v>
      </c>
      <c r="G26" s="15">
        <v>72</v>
      </c>
      <c r="H26" s="15">
        <f t="shared" si="3"/>
        <v>30</v>
      </c>
      <c r="I26" s="15">
        <v>42</v>
      </c>
      <c r="J26" s="15">
        <v>36</v>
      </c>
      <c r="K26" s="15">
        <v>36</v>
      </c>
      <c r="L26" s="15"/>
      <c r="M26" s="15"/>
      <c r="N26" s="15"/>
      <c r="O26" s="23"/>
      <c r="Q26" s="25">
        <f t="shared" si="4"/>
        <v>72</v>
      </c>
    </row>
    <row r="27" spans="1:17" ht="21.75" customHeight="1">
      <c r="A27" s="14" t="s">
        <v>58</v>
      </c>
      <c r="B27" s="23" t="s">
        <v>59</v>
      </c>
      <c r="C27" s="15" t="s">
        <v>60</v>
      </c>
      <c r="D27" s="15">
        <f t="shared" si="2"/>
        <v>54</v>
      </c>
      <c r="E27" s="67">
        <v>18</v>
      </c>
      <c r="F27" s="15">
        <v>18</v>
      </c>
      <c r="G27" s="15">
        <v>36</v>
      </c>
      <c r="H27" s="15">
        <f t="shared" si="3"/>
        <v>18</v>
      </c>
      <c r="I27" s="15">
        <v>18</v>
      </c>
      <c r="J27" s="15"/>
      <c r="K27" s="15">
        <v>36</v>
      </c>
      <c r="L27" s="15"/>
      <c r="M27" s="15"/>
      <c r="N27" s="15"/>
      <c r="O27" s="23"/>
      <c r="Q27" s="25">
        <f t="shared" si="4"/>
        <v>36</v>
      </c>
    </row>
    <row r="28" spans="1:17" ht="21.75" customHeight="1">
      <c r="A28" s="14"/>
      <c r="B28" s="23" t="s">
        <v>61</v>
      </c>
      <c r="C28" s="15" t="s">
        <v>62</v>
      </c>
      <c r="D28" s="15">
        <f t="shared" si="2"/>
        <v>30</v>
      </c>
      <c r="E28" s="67"/>
      <c r="F28" s="15">
        <v>30</v>
      </c>
      <c r="G28" s="15"/>
      <c r="H28" s="15"/>
      <c r="I28" s="15"/>
      <c r="J28" s="15"/>
      <c r="K28" s="26"/>
      <c r="L28" s="15"/>
      <c r="M28" s="15"/>
      <c r="N28" s="15"/>
      <c r="O28" s="23"/>
      <c r="Q28" s="25">
        <f t="shared" si="4"/>
        <v>0</v>
      </c>
    </row>
    <row r="29" spans="1:17" ht="21.75" customHeight="1">
      <c r="A29" s="13" t="s">
        <v>63</v>
      </c>
      <c r="B29" s="20" t="s">
        <v>64</v>
      </c>
      <c r="C29" s="27"/>
      <c r="D29" s="27">
        <f>SUM(D30:D32)</f>
        <v>1176</v>
      </c>
      <c r="E29" s="27">
        <v>234</v>
      </c>
      <c r="F29" s="27">
        <f t="shared" ref="F29:O29" si="5">SUM(F30:F32)</f>
        <v>392</v>
      </c>
      <c r="G29" s="27">
        <f t="shared" si="5"/>
        <v>784</v>
      </c>
      <c r="H29" s="27">
        <f t="shared" si="5"/>
        <v>248</v>
      </c>
      <c r="I29" s="27">
        <f t="shared" si="5"/>
        <v>536</v>
      </c>
      <c r="J29" s="27">
        <f t="shared" si="5"/>
        <v>130</v>
      </c>
      <c r="K29" s="27">
        <f t="shared" si="5"/>
        <v>160</v>
      </c>
      <c r="L29" s="27">
        <f t="shared" si="5"/>
        <v>184</v>
      </c>
      <c r="M29" s="27">
        <f t="shared" si="5"/>
        <v>202</v>
      </c>
      <c r="N29" s="27">
        <f t="shared" si="5"/>
        <v>108</v>
      </c>
      <c r="O29" s="27">
        <f t="shared" si="5"/>
        <v>0</v>
      </c>
      <c r="Q29" s="28">
        <f>SUM(Q30:Q32)</f>
        <v>784</v>
      </c>
    </row>
    <row r="30" spans="1:17" ht="21.75" customHeight="1">
      <c r="A30" s="14" t="s">
        <v>65</v>
      </c>
      <c r="B30" s="23" t="s">
        <v>66</v>
      </c>
      <c r="C30" s="15" t="s">
        <v>45</v>
      </c>
      <c r="D30" s="15">
        <f>G30+F30</f>
        <v>270</v>
      </c>
      <c r="E30" s="67">
        <v>58</v>
      </c>
      <c r="F30" s="29">
        <v>90</v>
      </c>
      <c r="G30" s="29">
        <v>180</v>
      </c>
      <c r="H30" s="15">
        <f>G30-I30</f>
        <v>66</v>
      </c>
      <c r="I30" s="30">
        <v>114</v>
      </c>
      <c r="J30" s="30"/>
      <c r="K30" s="30"/>
      <c r="L30" s="29">
        <v>54</v>
      </c>
      <c r="M30" s="15">
        <v>66</v>
      </c>
      <c r="N30" s="15">
        <v>60</v>
      </c>
      <c r="O30" s="23"/>
      <c r="Q30" s="31">
        <f t="shared" si="4"/>
        <v>180</v>
      </c>
    </row>
    <row r="31" spans="1:17" ht="21.75" customHeight="1">
      <c r="A31" s="14" t="s">
        <v>67</v>
      </c>
      <c r="B31" s="23" t="s">
        <v>68</v>
      </c>
      <c r="C31" s="64" t="s">
        <v>154</v>
      </c>
      <c r="D31" s="15">
        <f>G31+F31</f>
        <v>408</v>
      </c>
      <c r="E31" s="67">
        <v>100</v>
      </c>
      <c r="F31" s="15">
        <v>136</v>
      </c>
      <c r="G31" s="15">
        <v>272</v>
      </c>
      <c r="H31" s="15">
        <f>G31-I31</f>
        <v>82</v>
      </c>
      <c r="I31" s="15">
        <v>190</v>
      </c>
      <c r="J31" s="15">
        <v>66</v>
      </c>
      <c r="K31" s="15">
        <v>84</v>
      </c>
      <c r="L31" s="63">
        <v>60</v>
      </c>
      <c r="M31" s="24">
        <v>62</v>
      </c>
      <c r="N31" s="15"/>
      <c r="O31" s="23"/>
      <c r="Q31" s="25">
        <f t="shared" si="4"/>
        <v>272</v>
      </c>
    </row>
    <row r="32" spans="1:17" ht="21.75" customHeight="1">
      <c r="A32" s="14" t="s">
        <v>69</v>
      </c>
      <c r="B32" s="23" t="s">
        <v>70</v>
      </c>
      <c r="C32" s="64" t="s">
        <v>153</v>
      </c>
      <c r="D32" s="15">
        <f>G32+F32</f>
        <v>498</v>
      </c>
      <c r="E32" s="67">
        <v>76</v>
      </c>
      <c r="F32" s="15">
        <v>166</v>
      </c>
      <c r="G32" s="15">
        <v>332</v>
      </c>
      <c r="H32" s="15">
        <f>G32-I32</f>
        <v>100</v>
      </c>
      <c r="I32" s="15">
        <v>232</v>
      </c>
      <c r="J32" s="15">
        <v>64</v>
      </c>
      <c r="K32" s="63">
        <v>76</v>
      </c>
      <c r="L32" s="15">
        <v>70</v>
      </c>
      <c r="M32" s="63">
        <v>74</v>
      </c>
      <c r="N32" s="24">
        <v>48</v>
      </c>
      <c r="O32" s="23"/>
      <c r="Q32" s="25">
        <f t="shared" si="4"/>
        <v>332</v>
      </c>
    </row>
    <row r="33" spans="1:17" ht="21.75" customHeight="1">
      <c r="A33" s="13" t="s">
        <v>71</v>
      </c>
      <c r="B33" s="20" t="s">
        <v>72</v>
      </c>
      <c r="C33" s="15"/>
      <c r="D33" s="27">
        <f>D34</f>
        <v>54</v>
      </c>
      <c r="E33" s="27"/>
      <c r="F33" s="27">
        <f t="shared" ref="F33:O33" si="6">F34</f>
        <v>18</v>
      </c>
      <c r="G33" s="27">
        <f t="shared" si="6"/>
        <v>36</v>
      </c>
      <c r="H33" s="27">
        <f t="shared" si="6"/>
        <v>16</v>
      </c>
      <c r="I33" s="27">
        <f t="shared" si="6"/>
        <v>20</v>
      </c>
      <c r="J33" s="27">
        <f t="shared" si="6"/>
        <v>36</v>
      </c>
      <c r="K33" s="27">
        <f t="shared" si="6"/>
        <v>0</v>
      </c>
      <c r="L33" s="27">
        <f t="shared" si="6"/>
        <v>0</v>
      </c>
      <c r="M33" s="27">
        <f t="shared" si="6"/>
        <v>0</v>
      </c>
      <c r="N33" s="27">
        <f t="shared" si="6"/>
        <v>0</v>
      </c>
      <c r="O33" s="27">
        <f t="shared" si="6"/>
        <v>0</v>
      </c>
      <c r="Q33" s="28">
        <f>SUM(Q34)</f>
        <v>36</v>
      </c>
    </row>
    <row r="34" spans="1:17" ht="21.75" customHeight="1">
      <c r="A34" s="14" t="s">
        <v>73</v>
      </c>
      <c r="B34" s="10" t="s">
        <v>74</v>
      </c>
      <c r="C34" s="15" t="s">
        <v>60</v>
      </c>
      <c r="D34" s="15">
        <f>G34+F34</f>
        <v>54</v>
      </c>
      <c r="E34" s="67"/>
      <c r="F34" s="29">
        <v>18</v>
      </c>
      <c r="G34" s="29">
        <v>36</v>
      </c>
      <c r="H34" s="15">
        <f>G34-I34</f>
        <v>16</v>
      </c>
      <c r="I34" s="29">
        <v>20</v>
      </c>
      <c r="J34" s="29">
        <v>36</v>
      </c>
      <c r="K34" s="29"/>
      <c r="L34" s="29"/>
      <c r="M34" s="29"/>
      <c r="N34" s="32"/>
      <c r="O34" s="32"/>
      <c r="Q34" s="25">
        <f t="shared" si="4"/>
        <v>36</v>
      </c>
    </row>
    <row r="35" spans="1:17" ht="21.75" customHeight="1">
      <c r="A35" s="16" t="s">
        <v>75</v>
      </c>
      <c r="B35" s="17" t="s">
        <v>76</v>
      </c>
      <c r="C35" s="16" t="s">
        <v>77</v>
      </c>
      <c r="D35" s="33">
        <f t="shared" ref="D35:O35" si="7">SUM(D36:D44)</f>
        <v>492</v>
      </c>
      <c r="E35" s="33">
        <v>170</v>
      </c>
      <c r="F35" s="33">
        <f t="shared" si="7"/>
        <v>164</v>
      </c>
      <c r="G35" s="33">
        <f t="shared" si="7"/>
        <v>328</v>
      </c>
      <c r="H35" s="33">
        <f t="shared" si="7"/>
        <v>158</v>
      </c>
      <c r="I35" s="33">
        <f t="shared" si="7"/>
        <v>170</v>
      </c>
      <c r="J35" s="33">
        <f t="shared" si="7"/>
        <v>36</v>
      </c>
      <c r="K35" s="33">
        <f t="shared" si="7"/>
        <v>156</v>
      </c>
      <c r="L35" s="33">
        <f t="shared" si="7"/>
        <v>0</v>
      </c>
      <c r="M35" s="33">
        <f t="shared" si="7"/>
        <v>32</v>
      </c>
      <c r="N35" s="33">
        <f t="shared" si="7"/>
        <v>0</v>
      </c>
      <c r="O35" s="33">
        <f t="shared" si="7"/>
        <v>104</v>
      </c>
      <c r="Q35" s="28">
        <f>SUM(Q36:Q44)</f>
        <v>328</v>
      </c>
    </row>
    <row r="36" spans="1:17" ht="21.75" customHeight="1">
      <c r="A36" s="14" t="s">
        <v>78</v>
      </c>
      <c r="B36" s="23" t="s">
        <v>79</v>
      </c>
      <c r="C36" s="15" t="s">
        <v>80</v>
      </c>
      <c r="D36" s="15">
        <f t="shared" ref="D36:D43" si="8">G36+F36</f>
        <v>63</v>
      </c>
      <c r="E36" s="67">
        <v>38</v>
      </c>
      <c r="F36" s="15">
        <f t="shared" ref="F36:F43" si="9">G36/2</f>
        <v>21</v>
      </c>
      <c r="G36" s="15">
        <v>42</v>
      </c>
      <c r="H36" s="34">
        <f>G36-I36</f>
        <v>4</v>
      </c>
      <c r="I36" s="34">
        <v>38</v>
      </c>
      <c r="J36" s="34"/>
      <c r="K36" s="34">
        <v>42</v>
      </c>
      <c r="L36" s="15"/>
      <c r="M36" s="15"/>
      <c r="N36" s="15"/>
      <c r="O36" s="15"/>
      <c r="Q36" s="25">
        <f t="shared" si="4"/>
        <v>42</v>
      </c>
    </row>
    <row r="37" spans="1:17" ht="21.75" customHeight="1">
      <c r="A37" s="14" t="s">
        <v>81</v>
      </c>
      <c r="B37" s="23" t="s">
        <v>82</v>
      </c>
      <c r="C37" s="15" t="s">
        <v>80</v>
      </c>
      <c r="D37" s="15">
        <f t="shared" si="8"/>
        <v>54</v>
      </c>
      <c r="E37" s="67">
        <v>18</v>
      </c>
      <c r="F37" s="15">
        <f t="shared" si="9"/>
        <v>18</v>
      </c>
      <c r="G37" s="15">
        <v>36</v>
      </c>
      <c r="H37" s="34">
        <f t="shared" ref="H37:H44" si="10">G37-I37</f>
        <v>18</v>
      </c>
      <c r="I37" s="34">
        <v>18</v>
      </c>
      <c r="J37" s="15"/>
      <c r="K37" s="34">
        <v>36</v>
      </c>
      <c r="L37" s="15"/>
      <c r="M37" s="15"/>
      <c r="N37" s="15"/>
      <c r="O37" s="15"/>
      <c r="Q37" s="25">
        <f t="shared" si="4"/>
        <v>36</v>
      </c>
    </row>
    <row r="38" spans="1:17" ht="21.75" customHeight="1">
      <c r="A38" s="14" t="s">
        <v>83</v>
      </c>
      <c r="B38" s="23" t="s">
        <v>84</v>
      </c>
      <c r="C38" s="15" t="s">
        <v>85</v>
      </c>
      <c r="D38" s="15">
        <f t="shared" si="8"/>
        <v>63</v>
      </c>
      <c r="E38" s="67">
        <v>22</v>
      </c>
      <c r="F38" s="15">
        <f t="shared" si="9"/>
        <v>21</v>
      </c>
      <c r="G38" s="15">
        <v>42</v>
      </c>
      <c r="H38" s="34">
        <f t="shared" si="10"/>
        <v>20</v>
      </c>
      <c r="I38" s="34">
        <v>22</v>
      </c>
      <c r="J38" s="35"/>
      <c r="K38" s="35">
        <v>42</v>
      </c>
      <c r="L38" s="15"/>
      <c r="M38" s="15"/>
      <c r="N38" s="15"/>
      <c r="O38" s="15"/>
      <c r="Q38" s="25">
        <f t="shared" si="4"/>
        <v>42</v>
      </c>
    </row>
    <row r="39" spans="1:17" ht="21.75" customHeight="1">
      <c r="A39" s="14" t="s">
        <v>86</v>
      </c>
      <c r="B39" s="23" t="s">
        <v>87</v>
      </c>
      <c r="C39" s="15" t="s">
        <v>80</v>
      </c>
      <c r="D39" s="15">
        <f t="shared" si="8"/>
        <v>54</v>
      </c>
      <c r="E39" s="67">
        <v>16</v>
      </c>
      <c r="F39" s="15">
        <f t="shared" si="9"/>
        <v>18</v>
      </c>
      <c r="G39" s="15">
        <v>36</v>
      </c>
      <c r="H39" s="34">
        <f t="shared" si="10"/>
        <v>20</v>
      </c>
      <c r="I39" s="34">
        <v>16</v>
      </c>
      <c r="J39" s="34"/>
      <c r="K39" s="34">
        <v>36</v>
      </c>
      <c r="L39" s="15"/>
      <c r="M39" s="15"/>
      <c r="N39" s="15"/>
      <c r="O39" s="15"/>
      <c r="Q39" s="25">
        <f t="shared" si="4"/>
        <v>36</v>
      </c>
    </row>
    <row r="40" spans="1:17" ht="21.75" customHeight="1">
      <c r="A40" s="14" t="s">
        <v>88</v>
      </c>
      <c r="B40" s="23" t="s">
        <v>89</v>
      </c>
      <c r="C40" s="15" t="s">
        <v>80</v>
      </c>
      <c r="D40" s="15">
        <f t="shared" si="8"/>
        <v>48</v>
      </c>
      <c r="E40" s="67">
        <v>8</v>
      </c>
      <c r="F40" s="15">
        <f t="shared" si="9"/>
        <v>16</v>
      </c>
      <c r="G40" s="15">
        <v>32</v>
      </c>
      <c r="H40" s="34">
        <f t="shared" si="10"/>
        <v>24</v>
      </c>
      <c r="I40" s="34">
        <v>8</v>
      </c>
      <c r="J40" s="34"/>
      <c r="K40" s="34"/>
      <c r="L40" s="15"/>
      <c r="M40" s="15"/>
      <c r="N40" s="15"/>
      <c r="O40" s="15">
        <v>32</v>
      </c>
      <c r="Q40" s="25">
        <f t="shared" si="4"/>
        <v>32</v>
      </c>
    </row>
    <row r="41" spans="1:17" ht="21.75" customHeight="1">
      <c r="A41" s="14" t="s">
        <v>90</v>
      </c>
      <c r="B41" s="23" t="s">
        <v>93</v>
      </c>
      <c r="C41" s="15" t="s">
        <v>80</v>
      </c>
      <c r="D41" s="15">
        <f t="shared" ref="D41" si="11">G41+F41</f>
        <v>54</v>
      </c>
      <c r="E41" s="67">
        <v>18</v>
      </c>
      <c r="F41" s="15">
        <f t="shared" ref="F41" si="12">G41/2</f>
        <v>18</v>
      </c>
      <c r="G41" s="29">
        <v>36</v>
      </c>
      <c r="H41" s="34">
        <f t="shared" ref="H41" si="13">G41-I41</f>
        <v>18</v>
      </c>
      <c r="I41" s="30">
        <v>18</v>
      </c>
      <c r="J41" s="30">
        <v>36</v>
      </c>
      <c r="K41" s="61"/>
      <c r="L41" s="43"/>
      <c r="M41" s="43"/>
      <c r="N41" s="43"/>
      <c r="O41" s="43"/>
      <c r="Q41" s="25">
        <f t="shared" si="4"/>
        <v>36</v>
      </c>
    </row>
    <row r="42" spans="1:17" ht="21.75" customHeight="1">
      <c r="A42" s="14" t="s">
        <v>92</v>
      </c>
      <c r="B42" s="23" t="s">
        <v>91</v>
      </c>
      <c r="C42" s="15" t="s">
        <v>80</v>
      </c>
      <c r="D42" s="15">
        <f t="shared" si="8"/>
        <v>48</v>
      </c>
      <c r="E42" s="67">
        <v>16</v>
      </c>
      <c r="F42" s="15">
        <f t="shared" si="9"/>
        <v>16</v>
      </c>
      <c r="G42" s="29">
        <v>32</v>
      </c>
      <c r="H42" s="34">
        <f t="shared" si="10"/>
        <v>16</v>
      </c>
      <c r="I42" s="30">
        <v>16</v>
      </c>
      <c r="J42" s="30"/>
      <c r="K42" s="30"/>
      <c r="L42" s="29"/>
      <c r="M42" s="29">
        <v>32</v>
      </c>
      <c r="N42" s="32"/>
      <c r="O42" s="29"/>
      <c r="Q42" s="25">
        <f t="shared" si="4"/>
        <v>32</v>
      </c>
    </row>
    <row r="43" spans="1:17" ht="44.25" customHeight="1">
      <c r="A43" s="14" t="s">
        <v>94</v>
      </c>
      <c r="B43" s="23" t="s">
        <v>152</v>
      </c>
      <c r="C43" s="15" t="s">
        <v>80</v>
      </c>
      <c r="D43" s="43">
        <f t="shared" si="8"/>
        <v>54</v>
      </c>
      <c r="E43" s="43">
        <v>18</v>
      </c>
      <c r="F43" s="43">
        <f t="shared" si="9"/>
        <v>18</v>
      </c>
      <c r="G43" s="60">
        <v>36</v>
      </c>
      <c r="H43" s="61">
        <v>18</v>
      </c>
      <c r="I43" s="62">
        <v>18</v>
      </c>
      <c r="J43" s="62"/>
      <c r="K43" s="62"/>
      <c r="L43" s="60"/>
      <c r="M43" s="60"/>
      <c r="N43" s="60"/>
      <c r="O43" s="60">
        <v>36</v>
      </c>
      <c r="Q43" s="66">
        <f t="shared" si="4"/>
        <v>36</v>
      </c>
    </row>
    <row r="44" spans="1:17" ht="21.75" customHeight="1">
      <c r="A44" s="14" t="s">
        <v>151</v>
      </c>
      <c r="B44" s="23" t="s">
        <v>95</v>
      </c>
      <c r="C44" s="15" t="s">
        <v>80</v>
      </c>
      <c r="D44" s="15">
        <f>G44+F44</f>
        <v>54</v>
      </c>
      <c r="E44" s="67">
        <v>16</v>
      </c>
      <c r="F44" s="15">
        <f>G44/2</f>
        <v>18</v>
      </c>
      <c r="G44" s="15">
        <v>36</v>
      </c>
      <c r="H44" s="34">
        <f t="shared" si="10"/>
        <v>20</v>
      </c>
      <c r="I44" s="34">
        <v>16</v>
      </c>
      <c r="J44" s="15"/>
      <c r="K44" s="15"/>
      <c r="L44" s="15"/>
      <c r="M44" s="34"/>
      <c r="N44" s="15"/>
      <c r="O44" s="15">
        <v>36</v>
      </c>
      <c r="Q44" s="25">
        <f t="shared" si="4"/>
        <v>36</v>
      </c>
    </row>
    <row r="45" spans="1:17" ht="21.75" customHeight="1">
      <c r="A45" s="16" t="s">
        <v>96</v>
      </c>
      <c r="B45" s="17" t="s">
        <v>97</v>
      </c>
      <c r="C45" s="16" t="s">
        <v>98</v>
      </c>
      <c r="D45" s="36">
        <f>D46+D53+D57</f>
        <v>528</v>
      </c>
      <c r="E45" s="36">
        <v>1568</v>
      </c>
      <c r="F45" s="36">
        <f t="shared" ref="F45:O45" si="14">F46+F53+F57</f>
        <v>176</v>
      </c>
      <c r="G45" s="36">
        <f t="shared" si="14"/>
        <v>352</v>
      </c>
      <c r="H45" s="36">
        <f t="shared" si="14"/>
        <v>188</v>
      </c>
      <c r="I45" s="36">
        <f t="shared" si="14"/>
        <v>164</v>
      </c>
      <c r="J45" s="36">
        <f t="shared" si="14"/>
        <v>76</v>
      </c>
      <c r="K45" s="36">
        <f t="shared" si="14"/>
        <v>82</v>
      </c>
      <c r="L45" s="36">
        <f t="shared" si="14"/>
        <v>38</v>
      </c>
      <c r="M45" s="36">
        <f t="shared" si="14"/>
        <v>58</v>
      </c>
      <c r="N45" s="36">
        <f t="shared" si="14"/>
        <v>44</v>
      </c>
      <c r="O45" s="36">
        <f t="shared" si="14"/>
        <v>54</v>
      </c>
      <c r="Q45" s="37">
        <f>SUM(Q46:Q61)</f>
        <v>1796</v>
      </c>
    </row>
    <row r="46" spans="1:17" ht="42.75" customHeight="1">
      <c r="A46" s="13" t="s">
        <v>99</v>
      </c>
      <c r="B46" s="38" t="s">
        <v>100</v>
      </c>
      <c r="C46" s="39" t="s">
        <v>101</v>
      </c>
      <c r="D46" s="27">
        <f t="shared" ref="D46:O46" si="15">SUM(D47:D50)</f>
        <v>237</v>
      </c>
      <c r="E46" s="27">
        <v>312</v>
      </c>
      <c r="F46" s="27">
        <f t="shared" si="15"/>
        <v>79</v>
      </c>
      <c r="G46" s="27">
        <f t="shared" si="15"/>
        <v>158</v>
      </c>
      <c r="H46" s="27">
        <f t="shared" si="15"/>
        <v>98</v>
      </c>
      <c r="I46" s="27">
        <f t="shared" si="15"/>
        <v>60</v>
      </c>
      <c r="J46" s="27">
        <f t="shared" si="15"/>
        <v>76</v>
      </c>
      <c r="K46" s="27">
        <f t="shared" si="15"/>
        <v>82</v>
      </c>
      <c r="L46" s="27">
        <f t="shared" si="15"/>
        <v>0</v>
      </c>
      <c r="M46" s="27">
        <f t="shared" si="15"/>
        <v>0</v>
      </c>
      <c r="N46" s="27">
        <f t="shared" si="15"/>
        <v>0</v>
      </c>
      <c r="O46" s="27">
        <f t="shared" si="15"/>
        <v>0</v>
      </c>
      <c r="Q46" s="25"/>
    </row>
    <row r="47" spans="1:17" ht="21.75" customHeight="1">
      <c r="A47" s="14" t="s">
        <v>102</v>
      </c>
      <c r="B47" s="40" t="s">
        <v>103</v>
      </c>
      <c r="C47" s="64" t="s">
        <v>155</v>
      </c>
      <c r="D47" s="15">
        <f t="shared" ref="D47:D52" si="16">G47+F47</f>
        <v>57</v>
      </c>
      <c r="E47" s="67">
        <v>16</v>
      </c>
      <c r="F47" s="15">
        <f t="shared" ref="F47:F49" si="17">G47/2</f>
        <v>19</v>
      </c>
      <c r="G47" s="15">
        <v>38</v>
      </c>
      <c r="H47" s="34">
        <f>G47-I47</f>
        <v>22</v>
      </c>
      <c r="I47" s="34">
        <v>16</v>
      </c>
      <c r="J47" s="35">
        <v>38</v>
      </c>
      <c r="K47" s="34"/>
      <c r="L47" s="15"/>
      <c r="M47" s="15"/>
      <c r="N47" s="15"/>
      <c r="O47" s="15"/>
      <c r="Q47" s="25">
        <f t="shared" si="4"/>
        <v>38</v>
      </c>
    </row>
    <row r="48" spans="1:17" ht="21.75" customHeight="1">
      <c r="A48" s="14" t="s">
        <v>104</v>
      </c>
      <c r="B48" s="40" t="s">
        <v>105</v>
      </c>
      <c r="C48" s="15" t="s">
        <v>80</v>
      </c>
      <c r="D48" s="15">
        <f t="shared" si="16"/>
        <v>69</v>
      </c>
      <c r="E48" s="67">
        <v>18</v>
      </c>
      <c r="F48" s="15">
        <f t="shared" si="17"/>
        <v>23</v>
      </c>
      <c r="G48" s="15">
        <v>46</v>
      </c>
      <c r="H48" s="34">
        <f>G48-I48</f>
        <v>28</v>
      </c>
      <c r="I48" s="34">
        <v>18</v>
      </c>
      <c r="J48" s="15"/>
      <c r="K48" s="34">
        <v>46</v>
      </c>
      <c r="L48" s="34"/>
      <c r="M48" s="24"/>
      <c r="N48" s="15"/>
      <c r="O48" s="15"/>
      <c r="Q48" s="25">
        <f t="shared" si="4"/>
        <v>46</v>
      </c>
    </row>
    <row r="49" spans="1:18" ht="21.75" customHeight="1">
      <c r="A49" s="14" t="s">
        <v>106</v>
      </c>
      <c r="B49" s="40" t="s">
        <v>107</v>
      </c>
      <c r="C49" s="15" t="s">
        <v>80</v>
      </c>
      <c r="D49" s="15">
        <f t="shared" si="16"/>
        <v>57</v>
      </c>
      <c r="E49" s="67">
        <v>10</v>
      </c>
      <c r="F49" s="15">
        <f t="shared" si="17"/>
        <v>19</v>
      </c>
      <c r="G49" s="15">
        <v>38</v>
      </c>
      <c r="H49" s="34">
        <f>G49-I49</f>
        <v>28</v>
      </c>
      <c r="I49" s="34">
        <v>10</v>
      </c>
      <c r="J49" s="15">
        <v>38</v>
      </c>
      <c r="K49" s="34"/>
      <c r="L49" s="34"/>
      <c r="M49" s="24"/>
      <c r="N49" s="15"/>
      <c r="O49" s="15"/>
      <c r="Q49" s="25">
        <f t="shared" si="4"/>
        <v>38</v>
      </c>
    </row>
    <row r="50" spans="1:18" ht="21.75" customHeight="1">
      <c r="A50" s="14" t="s">
        <v>108</v>
      </c>
      <c r="B50" s="40" t="s">
        <v>109</v>
      </c>
      <c r="C50" s="15" t="s">
        <v>80</v>
      </c>
      <c r="D50" s="15">
        <f t="shared" si="16"/>
        <v>54</v>
      </c>
      <c r="E50" s="67">
        <v>16</v>
      </c>
      <c r="F50" s="15">
        <f>G50/2</f>
        <v>18</v>
      </c>
      <c r="G50" s="15">
        <v>36</v>
      </c>
      <c r="H50" s="34">
        <f>G50-I50</f>
        <v>20</v>
      </c>
      <c r="I50" s="34">
        <v>16</v>
      </c>
      <c r="J50" s="15"/>
      <c r="K50" s="34">
        <v>36</v>
      </c>
      <c r="L50" s="34"/>
      <c r="M50" s="24"/>
      <c r="N50" s="15"/>
      <c r="O50" s="15"/>
      <c r="Q50" s="25">
        <f t="shared" si="4"/>
        <v>36</v>
      </c>
    </row>
    <row r="51" spans="1:18" ht="21.75" customHeight="1">
      <c r="A51" s="14" t="s">
        <v>110</v>
      </c>
      <c r="B51" s="41" t="s">
        <v>111</v>
      </c>
      <c r="C51" s="15" t="s">
        <v>45</v>
      </c>
      <c r="D51" s="15">
        <f t="shared" si="16"/>
        <v>180</v>
      </c>
      <c r="E51" s="67">
        <v>180</v>
      </c>
      <c r="F51" s="15"/>
      <c r="G51" s="15">
        <f>SUM(J51:O51)</f>
        <v>180</v>
      </c>
      <c r="H51" s="34"/>
      <c r="I51" s="34"/>
      <c r="J51" s="15">
        <v>36</v>
      </c>
      <c r="K51" s="34">
        <v>72</v>
      </c>
      <c r="L51" s="34">
        <v>72</v>
      </c>
      <c r="M51" s="15"/>
      <c r="N51" s="15"/>
      <c r="O51" s="15"/>
      <c r="Q51" s="25">
        <f t="shared" si="4"/>
        <v>180</v>
      </c>
      <c r="R51">
        <v>3</v>
      </c>
    </row>
    <row r="52" spans="1:18" ht="21.75" customHeight="1">
      <c r="A52" s="14" t="s">
        <v>112</v>
      </c>
      <c r="B52" s="41" t="s">
        <v>113</v>
      </c>
      <c r="C52" s="64" t="s">
        <v>60</v>
      </c>
      <c r="D52" s="15">
        <f t="shared" si="16"/>
        <v>72</v>
      </c>
      <c r="E52" s="67">
        <v>72</v>
      </c>
      <c r="F52" s="15"/>
      <c r="G52" s="15">
        <f>SUM(J52:O52)</f>
        <v>72</v>
      </c>
      <c r="H52" s="34"/>
      <c r="I52" s="34"/>
      <c r="J52" s="15"/>
      <c r="K52" s="34"/>
      <c r="L52" s="34"/>
      <c r="M52" s="15">
        <v>72</v>
      </c>
      <c r="N52" s="15"/>
      <c r="O52" s="24"/>
      <c r="Q52" s="25">
        <f t="shared" si="4"/>
        <v>72</v>
      </c>
      <c r="R52">
        <v>5</v>
      </c>
    </row>
    <row r="53" spans="1:18" ht="42.75" customHeight="1">
      <c r="A53" s="13" t="s">
        <v>114</v>
      </c>
      <c r="B53" s="42" t="s">
        <v>115</v>
      </c>
      <c r="C53" s="39" t="s">
        <v>101</v>
      </c>
      <c r="D53" s="27">
        <f t="shared" ref="D53:O53" si="18">SUM(D54)</f>
        <v>144</v>
      </c>
      <c r="E53" s="27">
        <v>628</v>
      </c>
      <c r="F53" s="27">
        <f t="shared" si="18"/>
        <v>48</v>
      </c>
      <c r="G53" s="27">
        <f t="shared" si="18"/>
        <v>96</v>
      </c>
      <c r="H53" s="27">
        <f t="shared" si="18"/>
        <v>44</v>
      </c>
      <c r="I53" s="27">
        <f t="shared" si="18"/>
        <v>52</v>
      </c>
      <c r="J53" s="27">
        <f t="shared" si="18"/>
        <v>0</v>
      </c>
      <c r="K53" s="27">
        <f t="shared" si="18"/>
        <v>0</v>
      </c>
      <c r="L53" s="27">
        <f t="shared" si="18"/>
        <v>38</v>
      </c>
      <c r="M53" s="27">
        <f t="shared" si="18"/>
        <v>58</v>
      </c>
      <c r="N53" s="27">
        <f t="shared" si="18"/>
        <v>0</v>
      </c>
      <c r="O53" s="27">
        <f t="shared" si="18"/>
        <v>0</v>
      </c>
      <c r="Q53" s="25"/>
    </row>
    <row r="54" spans="1:18" ht="21.75" customHeight="1">
      <c r="A54" s="14" t="s">
        <v>116</v>
      </c>
      <c r="B54" s="23" t="s">
        <v>117</v>
      </c>
      <c r="C54" s="15" t="s">
        <v>57</v>
      </c>
      <c r="D54" s="15">
        <f>G54+F54</f>
        <v>144</v>
      </c>
      <c r="E54" s="67">
        <v>52</v>
      </c>
      <c r="F54" s="15">
        <f>G54/2</f>
        <v>48</v>
      </c>
      <c r="G54" s="15">
        <v>96</v>
      </c>
      <c r="H54" s="34">
        <f>G54-I54</f>
        <v>44</v>
      </c>
      <c r="I54" s="34">
        <v>52</v>
      </c>
      <c r="J54" s="15"/>
      <c r="K54" s="15"/>
      <c r="L54" s="15">
        <v>38</v>
      </c>
      <c r="M54" s="34">
        <v>58</v>
      </c>
      <c r="N54" s="15"/>
      <c r="O54" s="15"/>
      <c r="Q54" s="25">
        <f t="shared" si="4"/>
        <v>96</v>
      </c>
    </row>
    <row r="55" spans="1:18" ht="21.75" customHeight="1">
      <c r="A55" s="14" t="s">
        <v>118</v>
      </c>
      <c r="B55" s="41" t="s">
        <v>111</v>
      </c>
      <c r="C55" s="15" t="s">
        <v>57</v>
      </c>
      <c r="D55" s="34">
        <f>G55</f>
        <v>180</v>
      </c>
      <c r="E55" s="34">
        <v>180</v>
      </c>
      <c r="F55" s="34"/>
      <c r="G55" s="15">
        <f t="shared" ref="G55:G56" si="19">SUM(J55:O55)</f>
        <v>180</v>
      </c>
      <c r="H55" s="34"/>
      <c r="I55" s="34"/>
      <c r="J55" s="15"/>
      <c r="K55" s="15"/>
      <c r="L55" s="15"/>
      <c r="M55" s="34">
        <v>108</v>
      </c>
      <c r="N55" s="15">
        <v>72</v>
      </c>
      <c r="O55" s="15"/>
      <c r="Q55" s="25">
        <f t="shared" si="4"/>
        <v>180</v>
      </c>
      <c r="R55">
        <v>5</v>
      </c>
    </row>
    <row r="56" spans="1:18" ht="21.75" customHeight="1">
      <c r="A56" s="14" t="s">
        <v>119</v>
      </c>
      <c r="B56" s="41" t="s">
        <v>113</v>
      </c>
      <c r="C56" s="15" t="s">
        <v>57</v>
      </c>
      <c r="D56" s="34">
        <f>G56</f>
        <v>396</v>
      </c>
      <c r="E56" s="34">
        <v>396</v>
      </c>
      <c r="F56" s="34"/>
      <c r="G56" s="15">
        <f t="shared" si="19"/>
        <v>396</v>
      </c>
      <c r="H56" s="34"/>
      <c r="I56" s="34"/>
      <c r="J56" s="15"/>
      <c r="K56" s="15"/>
      <c r="L56" s="15"/>
      <c r="M56" s="34">
        <v>144</v>
      </c>
      <c r="N56" s="24">
        <v>252</v>
      </c>
      <c r="O56" s="24"/>
      <c r="Q56" s="25">
        <f t="shared" si="4"/>
        <v>396</v>
      </c>
      <c r="R56">
        <v>11</v>
      </c>
    </row>
    <row r="57" spans="1:18" ht="21.75" customHeight="1">
      <c r="A57" s="13" t="s">
        <v>120</v>
      </c>
      <c r="B57" s="38" t="s">
        <v>121</v>
      </c>
      <c r="C57" s="27" t="s">
        <v>122</v>
      </c>
      <c r="D57" s="27">
        <f t="shared" ref="D57:O57" si="20">SUM(D58:D58)</f>
        <v>147</v>
      </c>
      <c r="E57" s="27">
        <v>628</v>
      </c>
      <c r="F57" s="27">
        <f t="shared" si="20"/>
        <v>49</v>
      </c>
      <c r="G57" s="27">
        <f t="shared" si="20"/>
        <v>98</v>
      </c>
      <c r="H57" s="27">
        <f t="shared" si="20"/>
        <v>46</v>
      </c>
      <c r="I57" s="27">
        <f t="shared" si="20"/>
        <v>52</v>
      </c>
      <c r="J57" s="27">
        <f t="shared" si="20"/>
        <v>0</v>
      </c>
      <c r="K57" s="27">
        <f t="shared" si="20"/>
        <v>0</v>
      </c>
      <c r="L57" s="27">
        <f t="shared" si="20"/>
        <v>0</v>
      </c>
      <c r="M57" s="27">
        <f t="shared" si="20"/>
        <v>0</v>
      </c>
      <c r="N57" s="27">
        <f t="shared" si="20"/>
        <v>44</v>
      </c>
      <c r="O57" s="27">
        <f t="shared" si="20"/>
        <v>54</v>
      </c>
      <c r="Q57" s="25"/>
    </row>
    <row r="58" spans="1:18" ht="42" customHeight="1">
      <c r="A58" s="14" t="s">
        <v>123</v>
      </c>
      <c r="B58" s="41" t="s">
        <v>124</v>
      </c>
      <c r="C58" s="43" t="s">
        <v>57</v>
      </c>
      <c r="D58" s="15">
        <f>G58+F58</f>
        <v>147</v>
      </c>
      <c r="E58" s="67">
        <v>52</v>
      </c>
      <c r="F58" s="15">
        <f>G58/2</f>
        <v>49</v>
      </c>
      <c r="G58" s="15">
        <v>98</v>
      </c>
      <c r="H58" s="34">
        <f>G58-I58</f>
        <v>46</v>
      </c>
      <c r="I58" s="34">
        <v>52</v>
      </c>
      <c r="J58" s="15"/>
      <c r="K58" s="15"/>
      <c r="L58" s="15"/>
      <c r="M58" s="34"/>
      <c r="N58" s="15">
        <v>44</v>
      </c>
      <c r="O58" s="15">
        <v>54</v>
      </c>
      <c r="Q58" s="25">
        <f t="shared" si="4"/>
        <v>98</v>
      </c>
    </row>
    <row r="59" spans="1:18" ht="21.75" customHeight="1">
      <c r="A59" s="14" t="s">
        <v>125</v>
      </c>
      <c r="B59" s="41" t="s">
        <v>111</v>
      </c>
      <c r="C59" s="15" t="s">
        <v>57</v>
      </c>
      <c r="D59" s="34">
        <f>G59</f>
        <v>180</v>
      </c>
      <c r="E59" s="34">
        <v>180</v>
      </c>
      <c r="F59" s="34"/>
      <c r="G59" s="15">
        <f t="shared" ref="G59:G60" si="21">SUM(J59:O59)</f>
        <v>180</v>
      </c>
      <c r="H59" s="34"/>
      <c r="I59" s="34"/>
      <c r="J59" s="15"/>
      <c r="K59" s="15"/>
      <c r="L59" s="15"/>
      <c r="M59" s="34"/>
      <c r="N59" s="34">
        <v>36</v>
      </c>
      <c r="O59" s="15">
        <v>144</v>
      </c>
      <c r="Q59" s="25">
        <f t="shared" si="4"/>
        <v>180</v>
      </c>
      <c r="R59">
        <v>5</v>
      </c>
    </row>
    <row r="60" spans="1:18" ht="21.75" customHeight="1">
      <c r="A60" s="14" t="s">
        <v>126</v>
      </c>
      <c r="B60" s="41" t="s">
        <v>113</v>
      </c>
      <c r="C60" s="15" t="s">
        <v>80</v>
      </c>
      <c r="D60" s="34">
        <f>G60</f>
        <v>396</v>
      </c>
      <c r="E60" s="34">
        <v>396</v>
      </c>
      <c r="F60" s="34"/>
      <c r="G60" s="15">
        <f t="shared" si="21"/>
        <v>396</v>
      </c>
      <c r="H60" s="34"/>
      <c r="I60" s="34"/>
      <c r="J60" s="15"/>
      <c r="K60" s="15"/>
      <c r="L60" s="15"/>
      <c r="M60" s="34"/>
      <c r="N60" s="34"/>
      <c r="O60" s="24">
        <v>396</v>
      </c>
      <c r="Q60" s="25">
        <f t="shared" si="4"/>
        <v>396</v>
      </c>
      <c r="R60">
        <v>11</v>
      </c>
    </row>
    <row r="61" spans="1:18" ht="21.75" customHeight="1">
      <c r="A61" s="13" t="s">
        <v>127</v>
      </c>
      <c r="B61" s="42" t="s">
        <v>54</v>
      </c>
      <c r="C61" s="15" t="s">
        <v>80</v>
      </c>
      <c r="D61" s="27">
        <f>G61+F61</f>
        <v>60</v>
      </c>
      <c r="E61" s="27"/>
      <c r="F61" s="27">
        <f>G61/2</f>
        <v>20</v>
      </c>
      <c r="G61" s="27">
        <f>J61+K61+L61+M61+N61+O61</f>
        <v>40</v>
      </c>
      <c r="H61" s="44">
        <v>4</v>
      </c>
      <c r="I61" s="44">
        <v>36</v>
      </c>
      <c r="J61" s="27"/>
      <c r="K61" s="27"/>
      <c r="L61" s="27"/>
      <c r="M61" s="27"/>
      <c r="N61" s="44"/>
      <c r="O61" s="27">
        <v>40</v>
      </c>
      <c r="Q61" s="25">
        <f t="shared" si="4"/>
        <v>40</v>
      </c>
    </row>
    <row r="62" spans="1:18" ht="21.75" customHeight="1">
      <c r="A62" s="16"/>
      <c r="B62" s="17" t="s">
        <v>128</v>
      </c>
      <c r="C62" s="16" t="s">
        <v>129</v>
      </c>
      <c r="D62" s="16">
        <f t="shared" ref="D62:O62" si="22">D45+D35+D18+D61</f>
        <v>4158</v>
      </c>
      <c r="E62" s="16">
        <v>836</v>
      </c>
      <c r="F62" s="16">
        <f t="shared" si="22"/>
        <v>1386</v>
      </c>
      <c r="G62" s="16">
        <f t="shared" si="22"/>
        <v>2772</v>
      </c>
      <c r="H62" s="16">
        <f t="shared" si="22"/>
        <v>1014</v>
      </c>
      <c r="I62" s="16">
        <f t="shared" si="22"/>
        <v>1758</v>
      </c>
      <c r="J62" s="16">
        <f t="shared" si="22"/>
        <v>558</v>
      </c>
      <c r="K62" s="16">
        <f t="shared" si="22"/>
        <v>774</v>
      </c>
      <c r="L62" s="16">
        <f t="shared" si="22"/>
        <v>522</v>
      </c>
      <c r="M62" s="16">
        <f t="shared" si="22"/>
        <v>522</v>
      </c>
      <c r="N62" s="16">
        <f t="shared" si="22"/>
        <v>198</v>
      </c>
      <c r="O62" s="16">
        <f t="shared" si="22"/>
        <v>198</v>
      </c>
      <c r="P62" s="45"/>
    </row>
    <row r="63" spans="1:18" ht="21.75" customHeight="1">
      <c r="A63" s="13" t="s">
        <v>130</v>
      </c>
      <c r="B63" s="42" t="s">
        <v>111</v>
      </c>
      <c r="C63" s="42"/>
      <c r="D63" s="46">
        <f>G63</f>
        <v>540</v>
      </c>
      <c r="E63" s="46">
        <v>540</v>
      </c>
      <c r="F63" s="14"/>
      <c r="G63" s="14">
        <f>SUM(J63:O63)</f>
        <v>540</v>
      </c>
      <c r="H63" s="15">
        <f t="shared" ref="H63:O64" si="23">H51+H55+H59</f>
        <v>0</v>
      </c>
      <c r="I63" s="15">
        <f t="shared" si="23"/>
        <v>0</v>
      </c>
      <c r="J63" s="14">
        <f t="shared" si="23"/>
        <v>36</v>
      </c>
      <c r="K63" s="14">
        <f t="shared" si="23"/>
        <v>72</v>
      </c>
      <c r="L63" s="14">
        <f t="shared" si="23"/>
        <v>72</v>
      </c>
      <c r="M63" s="14">
        <f t="shared" si="23"/>
        <v>108</v>
      </c>
      <c r="N63" s="14">
        <f t="shared" si="23"/>
        <v>108</v>
      </c>
      <c r="O63" s="14">
        <f t="shared" si="23"/>
        <v>144</v>
      </c>
    </row>
    <row r="64" spans="1:18" ht="21.75" customHeight="1">
      <c r="A64" s="13" t="s">
        <v>131</v>
      </c>
      <c r="B64" s="42" t="s">
        <v>113</v>
      </c>
      <c r="C64" s="42"/>
      <c r="D64" s="46">
        <f>G64</f>
        <v>864</v>
      </c>
      <c r="E64" s="46">
        <v>864</v>
      </c>
      <c r="F64" s="13"/>
      <c r="G64" s="14">
        <f>SUM(J64:O64)</f>
        <v>864</v>
      </c>
      <c r="H64" s="15">
        <f t="shared" si="23"/>
        <v>0</v>
      </c>
      <c r="I64" s="15">
        <f t="shared" si="23"/>
        <v>0</v>
      </c>
      <c r="J64" s="14">
        <f t="shared" si="23"/>
        <v>0</v>
      </c>
      <c r="K64" s="14">
        <f t="shared" si="23"/>
        <v>0</v>
      </c>
      <c r="L64" s="14">
        <f t="shared" si="23"/>
        <v>0</v>
      </c>
      <c r="M64" s="14">
        <f t="shared" si="23"/>
        <v>216</v>
      </c>
      <c r="N64" s="14">
        <f t="shared" si="23"/>
        <v>252</v>
      </c>
      <c r="O64" s="14">
        <f t="shared" si="23"/>
        <v>396</v>
      </c>
      <c r="Q64" s="47">
        <f>SUM(G63:G64)</f>
        <v>1404</v>
      </c>
    </row>
    <row r="65" spans="1:19" ht="21.75" customHeight="1">
      <c r="A65" s="16"/>
      <c r="B65" s="17" t="s">
        <v>132</v>
      </c>
      <c r="C65" s="17"/>
      <c r="D65" s="16">
        <f t="shared" ref="D65:O65" si="24">SUM(D62:D64)</f>
        <v>5562</v>
      </c>
      <c r="E65" s="16">
        <v>2240</v>
      </c>
      <c r="F65" s="16">
        <f t="shared" si="24"/>
        <v>1386</v>
      </c>
      <c r="G65" s="16">
        <f t="shared" si="24"/>
        <v>4176</v>
      </c>
      <c r="H65" s="16">
        <f t="shared" si="24"/>
        <v>1014</v>
      </c>
      <c r="I65" s="16">
        <f t="shared" si="24"/>
        <v>1758</v>
      </c>
      <c r="J65" s="16">
        <f t="shared" si="24"/>
        <v>594</v>
      </c>
      <c r="K65" s="16">
        <f t="shared" si="24"/>
        <v>846</v>
      </c>
      <c r="L65" s="16">
        <f t="shared" si="24"/>
        <v>594</v>
      </c>
      <c r="M65" s="16">
        <f t="shared" si="24"/>
        <v>846</v>
      </c>
      <c r="N65" s="16">
        <f t="shared" si="24"/>
        <v>558</v>
      </c>
      <c r="O65" s="16">
        <f t="shared" si="24"/>
        <v>738</v>
      </c>
      <c r="Q65" s="48">
        <f>Q18+Q35+Q45</f>
        <v>4176</v>
      </c>
      <c r="S65">
        <f>SUM(J65:O65)</f>
        <v>4176</v>
      </c>
    </row>
    <row r="66" spans="1:19" ht="21.75" customHeight="1">
      <c r="A66" s="13"/>
      <c r="B66" s="42" t="s">
        <v>133</v>
      </c>
      <c r="C66" s="42"/>
      <c r="D66" s="14"/>
      <c r="E66" s="68"/>
      <c r="F66" s="14"/>
      <c r="G66" s="14"/>
      <c r="H66" s="15"/>
      <c r="I66" s="15"/>
      <c r="J66" s="49">
        <f>J65/J16</f>
        <v>36</v>
      </c>
      <c r="K66" s="49">
        <f t="shared" ref="K66:O66" si="25">K65/K16</f>
        <v>36</v>
      </c>
      <c r="L66" s="49">
        <f t="shared" si="25"/>
        <v>36</v>
      </c>
      <c r="M66" s="49">
        <f t="shared" si="25"/>
        <v>36</v>
      </c>
      <c r="N66" s="49">
        <f t="shared" si="25"/>
        <v>36</v>
      </c>
      <c r="O66" s="49">
        <f t="shared" si="25"/>
        <v>36</v>
      </c>
    </row>
    <row r="67" spans="1:19" ht="21.75" customHeight="1">
      <c r="A67" s="13"/>
      <c r="B67" s="42"/>
      <c r="C67" s="42"/>
      <c r="D67" s="14"/>
      <c r="E67" s="68"/>
      <c r="F67" s="14"/>
      <c r="G67" s="49"/>
      <c r="H67" s="15"/>
      <c r="I67" s="15"/>
      <c r="J67" s="50"/>
      <c r="K67" s="50"/>
      <c r="L67" s="50"/>
      <c r="M67" s="50"/>
      <c r="N67" s="50"/>
      <c r="O67" s="50"/>
    </row>
    <row r="68" spans="1:19" ht="21.75" customHeight="1">
      <c r="A68" s="13" t="s">
        <v>134</v>
      </c>
      <c r="B68" s="42" t="s">
        <v>135</v>
      </c>
      <c r="C68" s="42"/>
      <c r="D68" s="13"/>
      <c r="E68" s="69"/>
      <c r="F68" s="13"/>
      <c r="G68" s="13"/>
      <c r="H68" s="27"/>
      <c r="I68" s="27"/>
      <c r="J68" s="14">
        <v>1</v>
      </c>
      <c r="K68" s="14">
        <v>1</v>
      </c>
      <c r="L68" s="14">
        <v>1</v>
      </c>
      <c r="M68" s="14">
        <v>1</v>
      </c>
      <c r="N68" s="14">
        <v>3</v>
      </c>
      <c r="O68" s="14">
        <v>1</v>
      </c>
    </row>
    <row r="69" spans="1:19" ht="21.75" customHeight="1">
      <c r="A69" s="13" t="s">
        <v>136</v>
      </c>
      <c r="B69" s="42" t="s">
        <v>137</v>
      </c>
      <c r="C69" s="42"/>
      <c r="D69" s="51"/>
      <c r="E69" s="51"/>
      <c r="F69" s="51"/>
      <c r="G69" s="51"/>
      <c r="H69" s="27"/>
      <c r="I69" s="27"/>
      <c r="J69" s="14"/>
      <c r="K69" s="14"/>
      <c r="L69" s="14"/>
      <c r="M69" s="14"/>
      <c r="N69" s="14"/>
      <c r="O69" s="14">
        <v>3</v>
      </c>
    </row>
    <row r="70" spans="1:19" ht="21.75" customHeight="1">
      <c r="A70" s="79" t="s">
        <v>138</v>
      </c>
      <c r="B70" s="79"/>
      <c r="C70" s="79"/>
      <c r="D70" s="79"/>
      <c r="E70" s="79"/>
      <c r="F70" s="79"/>
      <c r="G70" s="80" t="s">
        <v>139</v>
      </c>
      <c r="H70" s="70" t="s">
        <v>140</v>
      </c>
      <c r="I70" s="70"/>
      <c r="J70" s="78">
        <v>12</v>
      </c>
      <c r="K70" s="78">
        <v>16</v>
      </c>
      <c r="L70" s="78">
        <v>10</v>
      </c>
      <c r="M70" s="78">
        <v>10</v>
      </c>
      <c r="N70" s="78">
        <v>4</v>
      </c>
      <c r="O70" s="78">
        <v>5</v>
      </c>
    </row>
    <row r="71" spans="1:19" ht="21.75" customHeight="1">
      <c r="A71" s="78"/>
      <c r="B71" s="78"/>
      <c r="C71" s="78"/>
      <c r="D71" s="78"/>
      <c r="E71" s="78"/>
      <c r="F71" s="78"/>
      <c r="G71" s="80"/>
      <c r="H71" s="70" t="s">
        <v>141</v>
      </c>
      <c r="I71" s="70"/>
      <c r="J71" s="78"/>
      <c r="K71" s="78"/>
      <c r="L71" s="78"/>
      <c r="M71" s="78"/>
      <c r="N71" s="78"/>
      <c r="O71" s="78"/>
    </row>
    <row r="72" spans="1:19" ht="21.75" customHeight="1">
      <c r="A72" s="79" t="s">
        <v>137</v>
      </c>
      <c r="B72" s="79"/>
      <c r="C72" s="79"/>
      <c r="D72" s="79"/>
      <c r="E72" s="79"/>
      <c r="F72" s="79"/>
      <c r="G72" s="80"/>
      <c r="H72" s="70" t="s">
        <v>142</v>
      </c>
      <c r="I72" s="70"/>
      <c r="J72" s="14">
        <f t="shared" ref="J72:O73" si="26">J63</f>
        <v>36</v>
      </c>
      <c r="K72" s="14">
        <f t="shared" si="26"/>
        <v>72</v>
      </c>
      <c r="L72" s="14">
        <f t="shared" si="26"/>
        <v>72</v>
      </c>
      <c r="M72" s="14">
        <f t="shared" si="26"/>
        <v>108</v>
      </c>
      <c r="N72" s="14">
        <f t="shared" si="26"/>
        <v>108</v>
      </c>
      <c r="O72" s="14">
        <f t="shared" si="26"/>
        <v>144</v>
      </c>
    </row>
    <row r="73" spans="1:19" ht="21.75" customHeight="1">
      <c r="A73" s="81" t="s">
        <v>143</v>
      </c>
      <c r="B73" s="82"/>
      <c r="C73" s="82"/>
      <c r="D73" s="82"/>
      <c r="E73" s="82"/>
      <c r="F73" s="83"/>
      <c r="G73" s="80"/>
      <c r="H73" s="70" t="s">
        <v>144</v>
      </c>
      <c r="I73" s="70"/>
      <c r="J73" s="14">
        <f t="shared" si="26"/>
        <v>0</v>
      </c>
      <c r="K73" s="14">
        <f t="shared" si="26"/>
        <v>0</v>
      </c>
      <c r="L73" s="14">
        <f t="shared" si="26"/>
        <v>0</v>
      </c>
      <c r="M73" s="14">
        <f t="shared" si="26"/>
        <v>216</v>
      </c>
      <c r="N73" s="14">
        <f t="shared" si="26"/>
        <v>252</v>
      </c>
      <c r="O73" s="14">
        <f t="shared" si="26"/>
        <v>396</v>
      </c>
    </row>
    <row r="74" spans="1:19" ht="21.75" customHeight="1">
      <c r="A74" s="72" t="s">
        <v>145</v>
      </c>
      <c r="B74" s="72"/>
      <c r="C74" s="72"/>
      <c r="D74" s="72"/>
      <c r="E74" s="72"/>
      <c r="F74" s="72"/>
      <c r="G74" s="80"/>
      <c r="H74" s="70" t="s">
        <v>146</v>
      </c>
      <c r="I74" s="70"/>
      <c r="J74" s="14">
        <f>J68</f>
        <v>1</v>
      </c>
      <c r="K74" s="65">
        <f t="shared" ref="K74:O74" si="27">K68</f>
        <v>1</v>
      </c>
      <c r="L74" s="65">
        <f t="shared" si="27"/>
        <v>1</v>
      </c>
      <c r="M74" s="65">
        <f t="shared" si="27"/>
        <v>1</v>
      </c>
      <c r="N74" s="65">
        <f t="shared" si="27"/>
        <v>3</v>
      </c>
      <c r="O74" s="65">
        <f t="shared" si="27"/>
        <v>1</v>
      </c>
    </row>
    <row r="75" spans="1:19" ht="21.75" customHeight="1">
      <c r="A75" s="72"/>
      <c r="B75" s="72"/>
      <c r="C75" s="72"/>
      <c r="D75" s="72"/>
      <c r="E75" s="72"/>
      <c r="F75" s="72"/>
      <c r="G75" s="80"/>
      <c r="H75" s="70" t="s">
        <v>147</v>
      </c>
      <c r="I75" s="70"/>
      <c r="J75" s="14">
        <v>3</v>
      </c>
      <c r="K75" s="14">
        <v>7</v>
      </c>
      <c r="L75" s="65">
        <v>1</v>
      </c>
      <c r="M75" s="14">
        <v>6</v>
      </c>
      <c r="N75" s="65">
        <v>3</v>
      </c>
      <c r="O75" s="14">
        <v>6</v>
      </c>
    </row>
    <row r="76" spans="1:19" ht="21.75" customHeight="1">
      <c r="A76" s="73"/>
      <c r="B76" s="74"/>
      <c r="C76" s="74"/>
      <c r="D76" s="74"/>
      <c r="E76" s="74"/>
      <c r="F76" s="75"/>
      <c r="G76" s="80"/>
      <c r="H76" s="76" t="s">
        <v>148</v>
      </c>
      <c r="I76" s="77"/>
      <c r="J76" s="14">
        <v>0</v>
      </c>
      <c r="K76" s="14">
        <v>1</v>
      </c>
      <c r="L76" s="14">
        <v>0</v>
      </c>
      <c r="M76" s="14">
        <v>0</v>
      </c>
      <c r="N76" s="14">
        <v>0</v>
      </c>
      <c r="O76" s="14">
        <v>0</v>
      </c>
    </row>
    <row r="77" spans="1:19" ht="21.75" customHeight="1">
      <c r="A77" s="72"/>
      <c r="B77" s="72"/>
      <c r="C77" s="72"/>
      <c r="D77" s="72"/>
      <c r="E77" s="72"/>
      <c r="F77" s="72"/>
      <c r="G77" s="80"/>
      <c r="H77" s="70" t="s">
        <v>149</v>
      </c>
      <c r="I77" s="70"/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</row>
    <row r="78" spans="1:19">
      <c r="A78" s="52"/>
      <c r="B78" s="52"/>
      <c r="C78" s="52"/>
      <c r="D78" s="52"/>
      <c r="E78" s="52"/>
      <c r="F78" s="52"/>
      <c r="G78" s="52"/>
      <c r="H78" s="53"/>
      <c r="I78" s="53"/>
      <c r="J78" s="52"/>
      <c r="K78" s="52"/>
      <c r="L78" s="52"/>
      <c r="M78" s="52"/>
      <c r="N78" s="52"/>
      <c r="O78" s="53"/>
    </row>
    <row r="79" spans="1:19">
      <c r="A79" s="52"/>
      <c r="B79" s="54"/>
      <c r="C79" s="54"/>
      <c r="D79" s="52"/>
      <c r="E79" s="52"/>
      <c r="F79" s="52"/>
      <c r="G79" s="52"/>
      <c r="H79" s="53"/>
      <c r="I79" s="53"/>
      <c r="J79" s="55">
        <f t="shared" ref="J79:O79" si="28">36*J16</f>
        <v>594</v>
      </c>
      <c r="K79" s="55">
        <f t="shared" si="28"/>
        <v>846</v>
      </c>
      <c r="L79" s="55">
        <f t="shared" si="28"/>
        <v>594</v>
      </c>
      <c r="M79" s="55">
        <f t="shared" si="28"/>
        <v>846</v>
      </c>
      <c r="N79" s="55">
        <f t="shared" si="28"/>
        <v>558</v>
      </c>
      <c r="O79" s="55">
        <f t="shared" si="28"/>
        <v>738</v>
      </c>
      <c r="Q79" s="55">
        <f>SUM(J79:O79)</f>
        <v>4176</v>
      </c>
    </row>
    <row r="80" spans="1:19">
      <c r="B80" s="10"/>
      <c r="C80" s="10"/>
      <c r="D80" s="10"/>
      <c r="E80" s="10"/>
      <c r="F80" s="10"/>
      <c r="G80" s="10"/>
      <c r="H80" s="12"/>
      <c r="I80" s="12"/>
      <c r="J80" s="10"/>
      <c r="K80" s="10"/>
      <c r="L80" s="10"/>
      <c r="M80" s="10"/>
      <c r="N80" s="10"/>
      <c r="O80" s="10"/>
    </row>
    <row r="81" spans="2:18" ht="30" customHeight="1"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57"/>
      <c r="Q81" s="57"/>
      <c r="R81" s="57"/>
    </row>
    <row r="82" spans="2:18">
      <c r="B82" s="10"/>
      <c r="C82" s="10"/>
      <c r="D82" s="10"/>
      <c r="E82" s="10"/>
      <c r="F82" s="10"/>
      <c r="G82" s="10"/>
      <c r="H82" s="12"/>
      <c r="I82" s="12"/>
      <c r="J82" s="10"/>
      <c r="K82" s="10"/>
      <c r="L82" s="10"/>
      <c r="M82" s="10"/>
      <c r="N82" s="10"/>
      <c r="O82" s="10"/>
    </row>
    <row r="83" spans="2:18">
      <c r="B83" s="8"/>
      <c r="C83" s="10"/>
      <c r="D83" s="10"/>
      <c r="E83" s="10"/>
      <c r="F83" s="10"/>
      <c r="G83" s="10"/>
      <c r="H83" s="12"/>
      <c r="I83" s="12"/>
      <c r="J83" s="10"/>
      <c r="K83" s="10"/>
      <c r="L83" s="10"/>
      <c r="M83" s="10"/>
      <c r="N83" s="10"/>
      <c r="O83" s="10"/>
    </row>
    <row r="84" spans="2:18" ht="23.25">
      <c r="B84" s="58"/>
      <c r="C84" s="10"/>
      <c r="D84" s="10"/>
      <c r="E84" s="10"/>
      <c r="F84" s="10"/>
      <c r="G84" s="10"/>
      <c r="H84" s="12"/>
      <c r="I84" s="12"/>
      <c r="J84" s="10"/>
      <c r="K84" s="10"/>
      <c r="L84" s="10"/>
      <c r="M84" s="10"/>
      <c r="N84" s="10"/>
      <c r="O84" s="10"/>
    </row>
    <row r="85" spans="2:18" ht="23.25">
      <c r="B85" s="58"/>
      <c r="C85" s="10"/>
      <c r="D85" s="10"/>
      <c r="E85" s="10"/>
      <c r="F85" s="10"/>
      <c r="G85" s="10"/>
      <c r="H85" s="12"/>
      <c r="I85" s="12"/>
      <c r="J85" s="10"/>
      <c r="K85" s="10"/>
      <c r="L85" s="10"/>
      <c r="M85" s="10"/>
      <c r="N85" s="10"/>
      <c r="O85" s="10"/>
    </row>
    <row r="86" spans="2:18" ht="23.25">
      <c r="B86" s="58"/>
      <c r="C86" s="10"/>
      <c r="D86" s="10"/>
      <c r="E86" s="10"/>
      <c r="F86" s="10"/>
      <c r="G86" s="10"/>
      <c r="H86" s="12"/>
      <c r="I86" s="12"/>
      <c r="J86" s="10"/>
      <c r="K86" s="10"/>
      <c r="L86" s="10"/>
      <c r="M86" s="10"/>
      <c r="N86" s="10"/>
      <c r="O86" s="10"/>
    </row>
    <row r="87" spans="2:18" ht="23.25">
      <c r="B87" s="58"/>
      <c r="C87" s="10"/>
      <c r="D87" s="10"/>
      <c r="E87" s="10"/>
      <c r="F87" s="10"/>
      <c r="G87" s="10"/>
      <c r="H87" s="12"/>
      <c r="I87" s="12"/>
      <c r="J87" s="10"/>
      <c r="K87" s="10"/>
      <c r="L87" s="10"/>
      <c r="M87" s="10"/>
      <c r="N87" s="10"/>
      <c r="O87" s="10"/>
    </row>
    <row r="88" spans="2:18" ht="23.25">
      <c r="B88" s="58"/>
      <c r="C88" s="10"/>
      <c r="D88" s="10"/>
      <c r="E88" s="10"/>
      <c r="F88" s="10"/>
      <c r="G88" s="10"/>
      <c r="H88" s="12"/>
      <c r="I88" s="12"/>
      <c r="J88" s="10"/>
      <c r="K88" s="10"/>
      <c r="L88" s="10"/>
      <c r="M88" s="10"/>
      <c r="N88" s="10"/>
      <c r="O88" s="10"/>
    </row>
    <row r="89" spans="2:18">
      <c r="B89" s="8"/>
      <c r="C89" s="10"/>
      <c r="D89" s="10"/>
      <c r="E89" s="10"/>
      <c r="F89" s="10"/>
      <c r="G89" s="10"/>
      <c r="H89" s="12"/>
      <c r="I89" s="12"/>
      <c r="J89" s="10"/>
      <c r="K89" s="10"/>
      <c r="L89" s="10"/>
      <c r="M89" s="10"/>
      <c r="N89" s="10"/>
      <c r="O89" s="10"/>
    </row>
    <row r="90" spans="2:18">
      <c r="B90" s="8"/>
      <c r="C90" s="10"/>
      <c r="D90" s="10"/>
      <c r="E90" s="10"/>
      <c r="F90" s="10"/>
      <c r="G90" s="10"/>
      <c r="H90" s="12"/>
      <c r="I90" s="12"/>
      <c r="J90" s="10"/>
      <c r="K90" s="10"/>
      <c r="L90" s="10"/>
      <c r="M90" s="10"/>
      <c r="N90" s="10"/>
      <c r="O90" s="10"/>
    </row>
    <row r="91" spans="2:18">
      <c r="B91" s="8"/>
      <c r="C91" s="10"/>
      <c r="D91" s="10"/>
      <c r="E91" s="10"/>
      <c r="F91" s="10"/>
      <c r="G91" s="10"/>
      <c r="H91" s="12"/>
      <c r="I91" s="12"/>
      <c r="J91" s="10"/>
      <c r="K91" s="10"/>
      <c r="L91" s="10"/>
      <c r="M91" s="10"/>
      <c r="N91" s="10"/>
      <c r="O91" s="10"/>
    </row>
  </sheetData>
  <mergeCells count="41">
    <mergeCell ref="A12:A17"/>
    <mergeCell ref="B12:B17"/>
    <mergeCell ref="C12:C17"/>
    <mergeCell ref="D12:I13"/>
    <mergeCell ref="J12:O13"/>
    <mergeCell ref="D14:D17"/>
    <mergeCell ref="F14:F17"/>
    <mergeCell ref="G14:I14"/>
    <mergeCell ref="J14:K14"/>
    <mergeCell ref="L14:M14"/>
    <mergeCell ref="N14:O14"/>
    <mergeCell ref="G15:G17"/>
    <mergeCell ref="H15:I15"/>
    <mergeCell ref="H16:H17"/>
    <mergeCell ref="I16:I17"/>
    <mergeCell ref="E14:E17"/>
    <mergeCell ref="L70:L71"/>
    <mergeCell ref="M70:M71"/>
    <mergeCell ref="N70:N71"/>
    <mergeCell ref="O70:O71"/>
    <mergeCell ref="A71:F71"/>
    <mergeCell ref="H71:I71"/>
    <mergeCell ref="A70:F70"/>
    <mergeCell ref="G70:G77"/>
    <mergeCell ref="H70:I70"/>
    <mergeCell ref="J70:J71"/>
    <mergeCell ref="K70:K71"/>
    <mergeCell ref="A72:F72"/>
    <mergeCell ref="H72:I72"/>
    <mergeCell ref="A73:F73"/>
    <mergeCell ref="H73:I73"/>
    <mergeCell ref="A74:F74"/>
    <mergeCell ref="H74:I74"/>
    <mergeCell ref="B81:G81"/>
    <mergeCell ref="H81:O81"/>
    <mergeCell ref="A75:F75"/>
    <mergeCell ref="H75:I75"/>
    <mergeCell ref="A76:F76"/>
    <mergeCell ref="H76:I76"/>
    <mergeCell ref="A77:F77"/>
    <mergeCell ref="H77:I77"/>
  </mergeCells>
  <printOptions horizontalCentered="1"/>
  <pageMargins left="0.39370078740157483" right="0.39370078740157483" top="0.39370078740157483" bottom="0.39370078740157483" header="0" footer="0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smt43@yandex.ru</dc:creator>
  <cp:lastModifiedBy>smt43@yandex.ru</cp:lastModifiedBy>
  <cp:lastPrinted>2021-12-03T03:43:07Z</cp:lastPrinted>
  <dcterms:created xsi:type="dcterms:W3CDTF">2021-05-27T11:46:08Z</dcterms:created>
  <dcterms:modified xsi:type="dcterms:W3CDTF">2022-05-26T10:47:53Z</dcterms:modified>
</cp:coreProperties>
</file>